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runa.bilancieri\Desktop\Bruna Bilancieri (LISTO)\TESTIMONIO\FORMULARIO AMBIENTAL A PARTIR DEL 01-06-14\"/>
    </mc:Choice>
  </mc:AlternateContent>
  <xr:revisionPtr revIDLastSave="0" documentId="8_{6E6E7E84-F0ED-4EC0-B747-06A5AC653176}" xr6:coauthVersionLast="47" xr6:coauthVersionMax="47" xr10:uidLastSave="{00000000-0000-0000-0000-000000000000}"/>
  <workbookProtection workbookAlgorithmName="SHA-512" workbookHashValue="tmbrhQVS5peg6tFi+Ku7Edo2TFrhsdyM3C+Ycb1GOX+Pvu+CoM25bVIk1l7WLaRMFhNAhkl4LHVgN9dbr4i8EA==" workbookSaltValue="TAcvOiBCUMPPcn+nacT29w==" workbookSpinCount="100000" lockStructure="1"/>
  <bookViews>
    <workbookView xWindow="-120" yWindow="-120" windowWidth="20730" windowHeight="11160" tabRatio="289" xr2:uid="{00000000-000D-0000-FFFF-FFFF00000000}"/>
  </bookViews>
  <sheets>
    <sheet name="MMES" sheetId="1" r:id="rId1"/>
    <sheet name="Desarrollo" sheetId="6" state="hidden" r:id="rId2"/>
    <sheet name="Ru" sheetId="4" state="hidden" r:id="rId3"/>
    <sheet name="TIPO" sheetId="5" state="hidden" r:id="rId4"/>
  </sheets>
  <definedNames>
    <definedName name="_xlnm._FilterDatabase" localSheetId="2" hidden="1">Ru!$A$1:$D$162</definedName>
    <definedName name="_xlnm._FilterDatabase" localSheetId="3" hidden="1">TIPO!$A$1:$F$97</definedName>
    <definedName name="_ZX19">MMES!$AX$19</definedName>
    <definedName name="_ZZ18">MMES!$AW$18</definedName>
    <definedName name="_xlnm.Print_Area" localSheetId="1">Desarrollo!$A$1:$AJ$90</definedName>
    <definedName name="_xlnm.Print_Area" localSheetId="0">MMES!$C$2:$AK$210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6" l="1"/>
  <c r="T18" i="1"/>
  <c r="B3" i="6" l="1"/>
  <c r="B7" i="6"/>
  <c r="AA5" i="6"/>
  <c r="B5" i="6"/>
  <c r="AA3" i="6"/>
  <c r="H63" i="6"/>
  <c r="AM134" i="1"/>
  <c r="AJ32" i="1"/>
  <c r="AO17" i="1"/>
  <c r="AN17" i="1"/>
  <c r="AM33" i="1"/>
  <c r="AM32" i="1"/>
  <c r="F2" i="4"/>
  <c r="H119" i="1" s="1"/>
  <c r="AG126" i="1"/>
  <c r="L33" i="6" s="1"/>
  <c r="AD126" i="1"/>
  <c r="I33" i="6" s="1"/>
  <c r="AN45" i="1"/>
  <c r="AN53" i="1"/>
  <c r="AN69" i="1"/>
  <c r="AN87" i="1"/>
  <c r="AN95" i="1"/>
  <c r="AQ91" i="1"/>
  <c r="AN111" i="1"/>
  <c r="AN105" i="1"/>
  <c r="AQ103" i="1"/>
  <c r="AQ101" i="1"/>
  <c r="AQ111" i="1"/>
  <c r="AQ113" i="1"/>
  <c r="AN49" i="1"/>
  <c r="AN47" i="1"/>
  <c r="AN58" i="1"/>
  <c r="AN55" i="1"/>
  <c r="AN64" i="1"/>
  <c r="AN62" i="1"/>
  <c r="AN89" i="1"/>
  <c r="AN91" i="1"/>
  <c r="AN93" i="1"/>
  <c r="AQ89" i="1"/>
  <c r="AQ93" i="1"/>
  <c r="AQ95" i="1"/>
  <c r="AN101" i="1"/>
  <c r="AN103" i="1"/>
  <c r="AN113" i="1"/>
  <c r="AN115" i="1"/>
  <c r="AQ109" i="1"/>
  <c r="AQ115" i="1"/>
  <c r="AN141" i="1"/>
  <c r="AN143" i="1"/>
  <c r="AN145" i="1"/>
  <c r="AN147" i="1"/>
  <c r="AN151" i="1"/>
  <c r="AN153" i="1"/>
  <c r="AN155" i="1"/>
  <c r="AN163" i="1"/>
  <c r="AN161" i="1"/>
  <c r="AQ151" i="1"/>
  <c r="AQ153" i="1"/>
  <c r="J180" i="1"/>
  <c r="H51" i="6" s="1"/>
  <c r="P180" i="1"/>
  <c r="N51" i="6" s="1"/>
  <c r="V180" i="1"/>
  <c r="T51" i="6" s="1"/>
  <c r="J192" i="1"/>
  <c r="H57" i="6" s="1"/>
  <c r="P192" i="1"/>
  <c r="N57" i="6" s="1"/>
  <c r="V192" i="1"/>
  <c r="T57" i="6" s="1"/>
  <c r="AN73" i="1"/>
  <c r="AN75" i="1"/>
  <c r="E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AN71" i="1"/>
  <c r="AO134" i="1" l="1"/>
  <c r="I126" i="1" s="1"/>
  <c r="F39" i="6" s="1"/>
  <c r="D69" i="1"/>
  <c r="AN32" i="1"/>
  <c r="AO109" i="1"/>
  <c r="N18" i="6" s="1"/>
  <c r="AR87" i="1"/>
  <c r="N16" i="6" s="1"/>
  <c r="D36" i="1"/>
  <c r="AO151" i="1"/>
  <c r="L166" i="1" s="1"/>
  <c r="L45" i="6" s="1"/>
  <c r="AO159" i="1"/>
  <c r="P166" i="1" s="1"/>
  <c r="P45" i="6" s="1"/>
  <c r="AB192" i="1"/>
  <c r="V196" i="1" s="1"/>
  <c r="AR151" i="1"/>
  <c r="X166" i="1" s="1"/>
  <c r="X45" i="6" s="1"/>
  <c r="AO53" i="1"/>
  <c r="T166" i="1"/>
  <c r="T45" i="6" s="1"/>
  <c r="AB180" i="1"/>
  <c r="P196" i="1" s="1"/>
  <c r="AE53" i="6"/>
  <c r="N63" i="6" s="1"/>
  <c r="AO141" i="1"/>
  <c r="H166" i="1" s="1"/>
  <c r="H45" i="6" s="1"/>
  <c r="AO99" i="1"/>
  <c r="N17" i="6" s="1"/>
  <c r="AN67" i="1"/>
  <c r="AO62" i="1" s="1"/>
  <c r="AE59" i="6"/>
  <c r="T63" i="6" s="1"/>
  <c r="AO45" i="1"/>
  <c r="AR109" i="1"/>
  <c r="N22" i="6" s="1"/>
  <c r="AR99" i="1"/>
  <c r="N21" i="6" s="1"/>
  <c r="N119" i="1"/>
  <c r="L27" i="6" s="1"/>
  <c r="F27" i="6"/>
  <c r="AG9" i="6"/>
  <c r="AB196" i="1" l="1"/>
  <c r="V203" i="1" s="1"/>
  <c r="AE65" i="6"/>
  <c r="T69" i="6" s="1"/>
  <c r="AD166" i="1"/>
  <c r="AE47" i="6" s="1"/>
  <c r="N69" i="6" s="1"/>
  <c r="AM77" i="1"/>
  <c r="W77" i="1" s="1"/>
  <c r="K119" i="1" s="1"/>
  <c r="Q119" i="1"/>
  <c r="O27" i="6" s="1"/>
  <c r="AG14" i="6"/>
  <c r="T119" i="1"/>
  <c r="R27" i="6" s="1"/>
  <c r="P203" i="1" l="1"/>
  <c r="AG19" i="6"/>
  <c r="N11" i="6"/>
  <c r="AG23" i="6"/>
  <c r="AG12" i="6"/>
  <c r="I27" i="6"/>
  <c r="AE29" i="6" s="1"/>
  <c r="W119" i="1"/>
  <c r="F33" i="6" l="1"/>
  <c r="Z126" i="1"/>
  <c r="AA128" i="1" s="1"/>
  <c r="AE35" i="6" s="1"/>
  <c r="I129" i="1"/>
  <c r="H203" i="1" l="1"/>
  <c r="AB202" i="1" s="1"/>
  <c r="AB206" i="1" s="1"/>
  <c r="AE41" i="6"/>
  <c r="F69" i="6" s="1"/>
  <c r="AD71" i="6" s="1"/>
</calcChain>
</file>

<file path=xl/sharedStrings.xml><?xml version="1.0" encoding="utf-8"?>
<sst xmlns="http://schemas.openxmlformats.org/spreadsheetml/2006/main" count="772" uniqueCount="373">
  <si>
    <t>Superficie Total del predio</t>
  </si>
  <si>
    <t>Coeficientes (Efluentes y Residuos)</t>
  </si>
  <si>
    <t>marcar donde corresponda</t>
  </si>
  <si>
    <t>Gaseosos</t>
  </si>
  <si>
    <t>componentes naturales del aire (incluido vapor de agua) - gases de combustión de gas natural</t>
  </si>
  <si>
    <t>gases de combustión de hidrocarburos líquidos</t>
  </si>
  <si>
    <t>otros</t>
  </si>
  <si>
    <t>Líquidos</t>
  </si>
  <si>
    <t>agua sin aditivos; lavado de planta de establecimientos del Rubro 1, a temperatura ambiente</t>
  </si>
  <si>
    <t>con residuos especiales, ó que pudiesen generar residuos especiales Que posean o deban poseer más de un tratamiento</t>
  </si>
  <si>
    <t xml:space="preserve">Sólidos y Semisólidos </t>
  </si>
  <si>
    <t>asimilables a domiciliarios</t>
  </si>
  <si>
    <t>menor a 10 (diez) kg de masa</t>
  </si>
  <si>
    <t>mayor o igual a 10 (diez) kg pero menor que 100 (cien) kg de masa</t>
  </si>
  <si>
    <t>mayor o igual a 100 (cien) kg pero menor a 500 (quinientos) kg de masa</t>
  </si>
  <si>
    <t>mayor o igual a 500 (quinientos) kg de masa</t>
  </si>
  <si>
    <t>Tipo</t>
  </si>
  <si>
    <t>Tipo (resultado según la selección realizada)</t>
  </si>
  <si>
    <t>VALOR</t>
  </si>
  <si>
    <t>Riesgo</t>
  </si>
  <si>
    <t>Cantidad de personal</t>
  </si>
  <si>
    <t>Riesgo por aparatos sometidos a presión</t>
  </si>
  <si>
    <t>Hasta 15</t>
  </si>
  <si>
    <t>Riesgo acústico</t>
  </si>
  <si>
    <t>Entre 16 y 50</t>
  </si>
  <si>
    <t>Riesgo por sustancias químicas</t>
  </si>
  <si>
    <t>Entre 51 y 150</t>
  </si>
  <si>
    <t>Riesgo de explosión</t>
  </si>
  <si>
    <t>Entre 151 y 500</t>
  </si>
  <si>
    <t>Riesgo de incendio</t>
  </si>
  <si>
    <t>Más de 500</t>
  </si>
  <si>
    <t>Potencia instalada en HP</t>
  </si>
  <si>
    <t>Zona</t>
  </si>
  <si>
    <t>Hasta 25</t>
  </si>
  <si>
    <t>Parque industrial</t>
  </si>
  <si>
    <t>De 26 a 100</t>
  </si>
  <si>
    <t>Industrial Exclusiva y Rural</t>
  </si>
  <si>
    <t>De 101 a 500</t>
  </si>
  <si>
    <t>El resto de las zonas</t>
  </si>
  <si>
    <t>Mayor de 500</t>
  </si>
  <si>
    <t>Relación Sup. cubierta / Sup. total</t>
  </si>
  <si>
    <t>Hasta 0.20</t>
  </si>
  <si>
    <t>Agua</t>
  </si>
  <si>
    <t>De 0.21 hasta 0.50</t>
  </si>
  <si>
    <t>Cloaca</t>
  </si>
  <si>
    <t>De 0.51 a 0.80</t>
  </si>
  <si>
    <t>Luz</t>
  </si>
  <si>
    <t>De 0.81 a 1.00</t>
  </si>
  <si>
    <t xml:space="preserve">Gas </t>
  </si>
  <si>
    <t>NCAi</t>
  </si>
  <si>
    <t>=</t>
  </si>
  <si>
    <t>+</t>
  </si>
  <si>
    <t>Ru</t>
  </si>
  <si>
    <t>ER</t>
  </si>
  <si>
    <t>Ri</t>
  </si>
  <si>
    <t>Di</t>
  </si>
  <si>
    <t>Lo</t>
  </si>
  <si>
    <t>Monto Básico</t>
  </si>
  <si>
    <t>FC</t>
  </si>
  <si>
    <t>Ajuste</t>
  </si>
  <si>
    <t>MB</t>
  </si>
  <si>
    <t>Factores de Vulnerabilidad</t>
  </si>
  <si>
    <t>Tipo de sustrato suprayacente a la zona saturada</t>
  </si>
  <si>
    <t>(TS)</t>
  </si>
  <si>
    <t>Profundidad freática</t>
  </si>
  <si>
    <t>(PF)</t>
  </si>
  <si>
    <t>Entorno</t>
  </si>
  <si>
    <t>(ENT)</t>
  </si>
  <si>
    <t>Mayor a 10 metros</t>
  </si>
  <si>
    <t>Residencial o comercial</t>
  </si>
  <si>
    <t>Mayor a 5 metros y menor o igual a 10 metros</t>
  </si>
  <si>
    <t>Área protegida</t>
  </si>
  <si>
    <t>Menor o Igual a 5 metros</t>
  </si>
  <si>
    <t>Distancia de los materiales peligrosos a agua superficial</t>
  </si>
  <si>
    <t>V</t>
  </si>
  <si>
    <t>*</t>
  </si>
  <si>
    <t>TS</t>
  </si>
  <si>
    <t>PF</t>
  </si>
  <si>
    <t>DEA</t>
  </si>
  <si>
    <t>COS</t>
  </si>
  <si>
    <t>ENT</t>
  </si>
  <si>
    <t>Factores de Existencias de Materiales Peligrosos y de Eliminación Programada</t>
  </si>
  <si>
    <t>Materiales Peligrosos</t>
  </si>
  <si>
    <t>Volumen sobre la superficie</t>
  </si>
  <si>
    <t>Volumen bajo la superficie</t>
  </si>
  <si>
    <t>Volumen bajo la superficie en contacto con el agua</t>
  </si>
  <si>
    <t>MP</t>
  </si>
  <si>
    <t>MP sup</t>
  </si>
  <si>
    <t>MP ent</t>
  </si>
  <si>
    <t>MP aq</t>
  </si>
  <si>
    <t>Materiales Peligrosos - Eliminación Programada</t>
  </si>
  <si>
    <t>EP</t>
  </si>
  <si>
    <t>EP sup</t>
  </si>
  <si>
    <t>EP ent</t>
  </si>
  <si>
    <t>EP aq</t>
  </si>
  <si>
    <t>D</t>
  </si>
  <si>
    <t>RESULTADO FINAL MMES</t>
  </si>
  <si>
    <t>MMES</t>
  </si>
  <si>
    <t>101000 - Extracción y aglomeración de carbón</t>
  </si>
  <si>
    <t>102000 - Extracción y aglomeración de lignito</t>
  </si>
  <si>
    <t>103000 - Extracción y aglomeración de turba</t>
  </si>
  <si>
    <t>111000 - Extracción de petróleo crudo y gas natural</t>
  </si>
  <si>
    <t>112000 - Actividades de servicios relacionadas con la extracción de petróleo y gas, excepto las actividades de prospección</t>
  </si>
  <si>
    <t>120000 - Extracción de minerales y concentrados de uranio y torio</t>
  </si>
  <si>
    <t>131000 - Extracción de minerales de hierro</t>
  </si>
  <si>
    <t>132000 - Extracción de minerales metalíferos no ferrosos, excepto minerales de uranio y torio</t>
  </si>
  <si>
    <t>141100 - Extracción de rocas ornamentales</t>
  </si>
  <si>
    <t>141200 - Extracción de piedra caliza y yeso</t>
  </si>
  <si>
    <t>141300 - Extracción de arenas, canto rodado y triturados pétreos</t>
  </si>
  <si>
    <t>141400 - Extracción de arcilla y caolín</t>
  </si>
  <si>
    <t>142110 - Extracción de minerales para la fabricación de abonos excepto turba.</t>
  </si>
  <si>
    <t>142120 - Extracción de minerales para la fabricación de productos químicos</t>
  </si>
  <si>
    <t>142200 - Extracción de sal en salinas y de roca</t>
  </si>
  <si>
    <t>142900 - Explotación de minas y canteras n.c.p.</t>
  </si>
  <si>
    <t xml:space="preserve">151111 - Matanza de ganado bovino </t>
  </si>
  <si>
    <t>151112 - Procesamiento de carne de ganado bovino</t>
  </si>
  <si>
    <t>151113 - Saladero y peladero de cueros de ganado bovino</t>
  </si>
  <si>
    <t>154200 - Elaboración de azúcar</t>
  </si>
  <si>
    <t>155110 - Destilación de alcohol etílico</t>
  </si>
  <si>
    <t>155120 - Destilación, rectificación y mezcla de bebidas espiritosas</t>
  </si>
  <si>
    <t>171120 - Preparación de fibras animales de uso textil, incluso lavado de lana</t>
  </si>
  <si>
    <t>171200 - Acabado de productos textiles</t>
  </si>
  <si>
    <t>191100 - Curtido y terminación de cueros</t>
  </si>
  <si>
    <t>201000 - Aserrado y cepillado de madera</t>
  </si>
  <si>
    <t>202100 - Fabricación de hojas de madera para enchapado; fabricación de tableros contrachapados; tableros laminados; tableros de partículas y tableros y paneles n.c.p.</t>
  </si>
  <si>
    <t>210101 - Fabricación de pulpa de madera</t>
  </si>
  <si>
    <t>210102 - Fabricación de papel y cartón excepto envases</t>
  </si>
  <si>
    <t>231000 - Fabricación de productos de hornos de coque</t>
  </si>
  <si>
    <t>232000 - Fabricación de productos de la refinación del petróleo</t>
  </si>
  <si>
    <t>241110 - Fabricación de gases comprimidos y licuados.</t>
  </si>
  <si>
    <t>241120 - Fabricación de curtientes naturales y sintéticos.</t>
  </si>
  <si>
    <t>241130 - Fabricación de materias colorantes básicas, excepto pigmentos preparados.</t>
  </si>
  <si>
    <t>241180 - Fabricación de materias químicas inorgánicas básicas n.c.p.</t>
  </si>
  <si>
    <t>241190 - Fabricación de materias químicas orgánicas básicas n.c.p.</t>
  </si>
  <si>
    <t>241200 - Fabricación de abonos y compuestos de nitrógeno</t>
  </si>
  <si>
    <t>241301 - Fabricación de resinas y cauchos sintéticos</t>
  </si>
  <si>
    <t>241309 - Fabricación de materias plásticas en formas primarias n.c.p.</t>
  </si>
  <si>
    <t xml:space="preserve">242100 - Fabricación de plaguicidas y productos químicos de uso agropecuario </t>
  </si>
  <si>
    <t>242200 - Fabricación de pinturas; barnices y productos de revestimiento similares; tintas de imprenta y masillas</t>
  </si>
  <si>
    <t>242310 - Fabricación de medicamentos de uso humano y productos farmacéuticos</t>
  </si>
  <si>
    <t>242320 - Fabricación de medicamentos de uso veterinario</t>
  </si>
  <si>
    <t>242390 - Fabricación de productos de laboratorio, sustancias químicas medicinales y productos botánicos n.c.p.</t>
  </si>
  <si>
    <t xml:space="preserve">242411 - Fabricación de preparados para limpieza, pulido y saneamiento </t>
  </si>
  <si>
    <t>242412 - Fabricación de jabones y detergentes</t>
  </si>
  <si>
    <t>242490 - Fabricación de cosméticos, perfumes y productos de higiene y tocador</t>
  </si>
  <si>
    <t>242901 - Fabricación de tintas</t>
  </si>
  <si>
    <t>242902 - Fabricación de explosivos, municiones y productos de pirotecnia</t>
  </si>
  <si>
    <t>242903 - Fabricación de colas, adhesivos, aprestos y cementos excepto los odontológicos obtenidos de sustancias minerales y vegetales</t>
  </si>
  <si>
    <t>242909 - Fabricación de productos químicos n.c.p.</t>
  </si>
  <si>
    <t>251110 - Fabricación de cubiertas y cámaras</t>
  </si>
  <si>
    <t>251120 - Recauchutado y renovación de cubiertas</t>
  </si>
  <si>
    <t>251901 - Fabricación de autopartes de caucho excepto cámaras y cubiertas</t>
  </si>
  <si>
    <t>251909 - Fabricación de productos de caucho n.c.p.</t>
  </si>
  <si>
    <t>252010 - Fabricación de envases plásticos</t>
  </si>
  <si>
    <t>252090 - Fabricación de productos plásticos en formas básicas y artículos de plástico n.c.p., excepto muebles</t>
  </si>
  <si>
    <t>261010 - Fabricación de envases de vidrio</t>
  </si>
  <si>
    <t>261020 - Fabricación y elaboración de vidrio plano</t>
  </si>
  <si>
    <t>261091 - Fabricación de espejos y vitrales</t>
  </si>
  <si>
    <t>261099 - Fabricación de productos de vidrio n.c.p.</t>
  </si>
  <si>
    <t>269110 - Fabricación de artículos sanitarios de cerámica</t>
  </si>
  <si>
    <t>269191 - Fabricación de objetos cerámicos para uso industrial y de laboratorio</t>
  </si>
  <si>
    <t>269192 - Fabricación de objetos cerámicos para uso doméstico excepto artefactos sanitarios</t>
  </si>
  <si>
    <t>269193 - Fabricación de objetos cerámicos excepto revestimientos de pisos y paredes n.c.p.</t>
  </si>
  <si>
    <t>269200 - Fabricación de productos de cerámica refractaria</t>
  </si>
  <si>
    <t xml:space="preserve">269301 - Fabricación de ladrillos </t>
  </si>
  <si>
    <t xml:space="preserve">269302 - Fabricación de revestimientos cerámicos </t>
  </si>
  <si>
    <t xml:space="preserve">269309 - Fabricación de productos de arcilla y cerámica no refractaria para uso estructural n.c.p. </t>
  </si>
  <si>
    <t>269410 - Elaboración de cemento</t>
  </si>
  <si>
    <t>269421 - Elaboración de yeso</t>
  </si>
  <si>
    <t>269422 - Elaboración de cal</t>
  </si>
  <si>
    <t>269510 - Fabricación de mosaicos</t>
  </si>
  <si>
    <t>269591 - Fabricación de artículos de cemento y fibrocemento</t>
  </si>
  <si>
    <t>269592 - Fabricación de premoldeadas para la construcción</t>
  </si>
  <si>
    <t>269600 - Corte, tallado y acabado de la piedra</t>
  </si>
  <si>
    <t>269910 - Elaboración primaria n.c.p. de minerales no metálicos</t>
  </si>
  <si>
    <t>269990 - Fabricación de productos minerales no metálicos n.c.p.</t>
  </si>
  <si>
    <t>271001 - Fundición en altos hornos y acerías. Producción de lingotes, planchas o barras</t>
  </si>
  <si>
    <t>271002 - Laminación y estirado</t>
  </si>
  <si>
    <t>271009 - Fabricación en industrias básicas de productos de hierro y acero n.c.p.</t>
  </si>
  <si>
    <t>272010 - Elaboración de aluminio primario y semielaborados de aluminio</t>
  </si>
  <si>
    <t>272090 - Producción de metales no ferrosos n.c.p. y sus semielaborados</t>
  </si>
  <si>
    <t>273100 - Fundición de hierro y acero</t>
  </si>
  <si>
    <t>273200 - Fundición de metales no ferrosos</t>
  </si>
  <si>
    <t>281101 - Fabricación de carpintería metálica</t>
  </si>
  <si>
    <t>281102 - Fabricación de estructuras metálicas para la construcción</t>
  </si>
  <si>
    <t>281200 - Fabricación de tanques, depósitos y recipientes de metal</t>
  </si>
  <si>
    <t>281300 - Fabricación de generadores de vapor</t>
  </si>
  <si>
    <t>289100 - Forjado, prensado, estampado y laminado de metales; pulvimetalurgia</t>
  </si>
  <si>
    <t>289200 - Tratamiento y revestimiento de metales; obras de ingeniería mecánica en general realizadas a cambio de una retribución o por contrata</t>
  </si>
  <si>
    <t>289301 - Fabricación de herramientas manuales y sus accesorios</t>
  </si>
  <si>
    <t>289302 - Fabricación de artículos de cuchillería y utensillos de mesa y de cocina</t>
  </si>
  <si>
    <t>289309 - Fabricación de cerraduras, herrajes y artículos de ferretería n.c.p.</t>
  </si>
  <si>
    <t>289910 - Fabricación de envases metálicos</t>
  </si>
  <si>
    <t>289991 - Fabricación de tejidos de alambre</t>
  </si>
  <si>
    <t>289992 - Fabricación de cajas de seguridad</t>
  </si>
  <si>
    <t>289993 - Fabricación de productos metálicos de tornería y/o matricería</t>
  </si>
  <si>
    <t>289999 - Fabricación de productos metálicos n.c.p.</t>
  </si>
  <si>
    <t>291100 - Fabricación de motores y turbinas, excepto motores para aeronaves, vehículos automotores y motocicletas</t>
  </si>
  <si>
    <t>291200 - Fabricación de bombas; compresores; grifos y válvulas</t>
  </si>
  <si>
    <t>291300 - Fabricación de cojinetes; engranajes; trenes de engranaje y piezas de transmisión</t>
  </si>
  <si>
    <t>291400 - Fabricación de hornos; hogares y quemadores</t>
  </si>
  <si>
    <t>291500 - Fabricación de equipo de elevación y manipulación</t>
  </si>
  <si>
    <t>291900 - Fabricación de maquinaria de uso general n.c.p.</t>
  </si>
  <si>
    <t>292110 - Fabricación de tractores</t>
  </si>
  <si>
    <t>292190 - Fabricación de maquinaria agropecuaria y forestal, excepto tractores</t>
  </si>
  <si>
    <t>292200 - Fabricación de máquinas herramienta</t>
  </si>
  <si>
    <t>292300 - Fabricación de maquinaria metalúrgica</t>
  </si>
  <si>
    <t>292400 - Fabricación de maquinaria para la explotación de minas y canteras y para obras de construcción</t>
  </si>
  <si>
    <t>292500 - Fabricación de maquinaria para la elaboración de alimentos, bebidas y tabaco</t>
  </si>
  <si>
    <t>292600 - Fabricación de maquinaria para la elaboración de productos textiles, prendas de vestir y cueros</t>
  </si>
  <si>
    <t>292700 - Fabricación de armas y municiones</t>
  </si>
  <si>
    <t>292901 - Fabricación de maquinaria para la industria del papel y las artes gráficas</t>
  </si>
  <si>
    <t>292909 - Fabricación de maquinaria de uso especial n.c.p.</t>
  </si>
  <si>
    <t>293010 - Fabricación de cocinas, calefones, estufas y calefactores de uso doméstico no eléctricos</t>
  </si>
  <si>
    <t>293020 - Fabricación de heladeras, "freezers", lavarropas y secarropas</t>
  </si>
  <si>
    <t>293091 - Fabricación de máquinas de coser y tejer</t>
  </si>
  <si>
    <t>293092 - Fabricación de ventiladores, extractores y acondicionadores de aire, aspiradoras y similares</t>
  </si>
  <si>
    <t>293093 - Fabricación de enceradoras, pulidoras, batidoras, licuadoras y similares</t>
  </si>
  <si>
    <t>293094 - Fabricación de planchas, calefactores, hornos eléctricos, tostadoras y otros aparatos generadores de calor</t>
  </si>
  <si>
    <t>293095 - Fabricación de artefactos para iluminación excepto los eléctricos</t>
  </si>
  <si>
    <t>293099 - Fabricación de aparatos y accesorios eléctricos n.c.p.</t>
  </si>
  <si>
    <t>311000 - Fabricación de motores, generadores y transformadores eléctricos</t>
  </si>
  <si>
    <t>312000 - Fabricación de aparatos de distribución y control de la energía eléctrica</t>
  </si>
  <si>
    <t>313000 - Fabricación de hilos y cables aislados</t>
  </si>
  <si>
    <t>314000 - Fabricación de acumuladores y de pilas y baterías primarias</t>
  </si>
  <si>
    <t>315000 - Fabricación de lámparas eléctricas y equipo de iluminación</t>
  </si>
  <si>
    <t>319000 - Fabricación de equipo eléctrico n.c.p.</t>
  </si>
  <si>
    <t xml:space="preserve">321000 - Fabricación de tubos, válvulas y otros componentes electrónicos </t>
  </si>
  <si>
    <t>322000 - Fabricación de transmisores de radio y televisión y de aparatos para telefonía y telegrafía con hilos</t>
  </si>
  <si>
    <t>323000 - Fabricación de receptores de radio y televisión, aparatos de grabación y reproducción de sonido y video, y productos conexos</t>
  </si>
  <si>
    <t>341000 - Fabricación de vehículos automotores</t>
  </si>
  <si>
    <t>342000 - Fabricación de carrocerías para vehículos automotores; fabricación de remolques y semirremolques</t>
  </si>
  <si>
    <t>343000 - Fabricación de partes; piezas y accesorios para vehículos automotores y sus motores</t>
  </si>
  <si>
    <t>351100 - Construcción y reparación de buques</t>
  </si>
  <si>
    <t>351200 - Construcción y reparación de embarcaciones de recreo y deporte</t>
  </si>
  <si>
    <t>352000 - Fabricación de locomotoras y de material rodante para ferrocarriles y tranvías</t>
  </si>
  <si>
    <t xml:space="preserve">353000 - Fabricación y reparación de aeronaves </t>
  </si>
  <si>
    <t>359100 - Fabricación de motocicletas</t>
  </si>
  <si>
    <t>359200 - Fabricación de bicicletas y de sillones de ruedas para inválidos</t>
  </si>
  <si>
    <t>371000 - Reciclamiento de desperdicios y desechos metálicos</t>
  </si>
  <si>
    <t>372000 - Reciclamiento de desperdicios y desechos no metálicos</t>
  </si>
  <si>
    <t>401110 - Generación de energía térmica convencional</t>
  </si>
  <si>
    <t>401130 - Generación de energía hidráulica</t>
  </si>
  <si>
    <t>401190 - Generación de energía n.c.p.</t>
  </si>
  <si>
    <t>401200 - Transporte de energía eléctrica</t>
  </si>
  <si>
    <t>401300 - Distribución de energía eléctrica</t>
  </si>
  <si>
    <t>402001 - Fabricación y distribución de gas</t>
  </si>
  <si>
    <t>402009 - Fabricación y distribución de combustibles gaseosos n.c.p.</t>
  </si>
  <si>
    <t>410010 - Captación, depuración y distribución de agua de fuentes subterráneas</t>
  </si>
  <si>
    <t>410020 - Captación, depuración y distribución de agua de fuentes superficiales</t>
  </si>
  <si>
    <t>505000 - Venta al por menor de combustible para vehículos automotores y motocicletas</t>
  </si>
  <si>
    <t>851110 - Servicios de internación</t>
  </si>
  <si>
    <t>851400 - Servicios de diagnóstico</t>
  </si>
  <si>
    <t>900010 - Recolección, reducción y eliminación de desperdicios</t>
  </si>
  <si>
    <t>900020 - Servicios de depuración de aguas residuales, alcantarillado y cloacas</t>
  </si>
  <si>
    <t>900090 - Servicios de saneamiento público n.c.p.</t>
  </si>
  <si>
    <t>G</t>
  </si>
  <si>
    <t>L</t>
  </si>
  <si>
    <t>S</t>
  </si>
  <si>
    <t>GLS</t>
  </si>
  <si>
    <t>Nº</t>
  </si>
  <si>
    <t>S0</t>
  </si>
  <si>
    <t>S1</t>
  </si>
  <si>
    <t>S2</t>
  </si>
  <si>
    <t>S3</t>
  </si>
  <si>
    <t>S4</t>
  </si>
  <si>
    <t>L0</t>
  </si>
  <si>
    <t>L1</t>
  </si>
  <si>
    <t>L2</t>
  </si>
  <si>
    <t>G0</t>
  </si>
  <si>
    <t>G1</t>
  </si>
  <si>
    <t>G2</t>
  </si>
  <si>
    <t>Información Complementaria</t>
  </si>
  <si>
    <t>Ninguna de las anteriores</t>
  </si>
  <si>
    <t>NCAi &lt; 12</t>
  </si>
  <si>
    <t>DNI</t>
  </si>
  <si>
    <t>Responsable Medio Ambiente</t>
  </si>
  <si>
    <t>Detallar la Actividad</t>
  </si>
  <si>
    <t>Ha</t>
  </si>
  <si>
    <t>Ton</t>
  </si>
  <si>
    <t>que puedan contener sustancias peligrosas o pudiesen generar residuos especiales (por mes - promedio anual)</t>
  </si>
  <si>
    <t>Datos Generales</t>
  </si>
  <si>
    <t xml:space="preserve">Relevamiento Documental </t>
  </si>
  <si>
    <t>NCA =</t>
  </si>
  <si>
    <t>AjSP</t>
  </si>
  <si>
    <t>AjSGA</t>
  </si>
  <si>
    <t>-</t>
  </si>
  <si>
    <t>999999 - Construcción de grandes obras de infraestructura (Item 28.2.)</t>
  </si>
  <si>
    <t>999999 - Depósitos de gases, hidrocarburos y sus derivados, y productos químicos (Item 28.1.)</t>
  </si>
  <si>
    <t>999999 - Toda otra actividad que elabore o manipule sustancias inflamables, tóxicas, corrosivas, de alta reactividad química, infecciosas, teratogénicas, mutagénicas, carcinógenas o radioactivas (Item 28.3.)</t>
  </si>
  <si>
    <t>SUST. PELIGROSAS (RES.1639/07) + GENERADORA RESIDUOS PELIGROSOS O ESPECIALES</t>
  </si>
  <si>
    <t>REGULADO POR SECRETARÍA DE ENERGÍA + GENERADORA RESIDUOS PELIGROSOS O ESPECIALES</t>
  </si>
  <si>
    <t>25m³ Ó MAS DE SUSTANCIAS PELIGROSAS Y/O RESIDUOS PELIGROSOS</t>
  </si>
  <si>
    <t>1m³ Ó MAS DE SUSTANCIAS PELIGROSAS DE ELIMINACIÓN PROGRAMADA</t>
  </si>
  <si>
    <t>EXPLOSIVOS</t>
  </si>
  <si>
    <t>GRUPO 3 DETERMINADO POR LA AUTORIDAD AMBIENTAL COMPETENTE</t>
  </si>
  <si>
    <t>NO ES GRUPO 3 Y ACOPIA 10 m³ Ó MAS DE SUSTANCIAS PELIGROSAS</t>
  </si>
  <si>
    <t>NO ES GRUPO 3 Y ACOPIA 50 KG. Ó MAS DE SUSTANCIAS PELIGROSAS DE ELIMINACIÓN PROGRAMADA</t>
  </si>
  <si>
    <t>NO ES GRUPO 3 Y ACOPIA 1 m³ Ó MAS DE SUSTANCIAS MUY TÓXICAS (Res. 1639/2007)</t>
  </si>
  <si>
    <t>GRUPO 2 DETERMINADO POR LA AUTORIDAD AMBIENTAL COMPETENTE</t>
  </si>
  <si>
    <t>ACTIV. INDUSTRIAL/SERVICIO NO INCLUIDA EN GRUPOS 3 Y 2 + GENERADORA RESIDUOS PELIGROSOS O ESPECIALES</t>
  </si>
  <si>
    <t>GRUPO 1 DETERMINADO POR LA AUTORIDAD AMBIENTAL COMPETENTE</t>
  </si>
  <si>
    <t xml:space="preserve">  </t>
  </si>
  <si>
    <t>RES. 481/2011 - El Establecimiento debe cumplir con requerimientos regulatorios de la Secretaría de Energía para el almacenamiento de combustibles y además está obligado a cumplir con la inscripción como generadora de residuos peligrosos o especiales por la normativa de la jurisdicción</t>
  </si>
  <si>
    <t>RES. 481/2011 - El Establecimiento tiene una asignación en el grupo 3 en base a un criterio sitio específico determinado por la Autoridad Ambiental competente de la Jurisdicción</t>
  </si>
  <si>
    <t>RES. 481/2011 - El Establecimiento tiene una asignación en el grupo 2 en base a un criterio sitio específico determinado por la Autoridad Ambiental competente de la Jurisdicción</t>
  </si>
  <si>
    <t>RES. 481/2011 - Toda otra actividad industrial o de servicio no incluida en los grupos 3 y 2 que esté obligada a cumplir con la inscripción como generadora de residuos peligrosos o especiales según la normativa de la jurisdicción</t>
  </si>
  <si>
    <t>RES. 481/2011 - El Establecimiento tiene una asignación en el grupo 1 en base a un criterio sitio específico determinado por la Autoridad Ambiental competente de la Jurisdicción</t>
  </si>
  <si>
    <t>RES. 481/2011 - El Establecimiento acopia sustancias peligrosas (incluyendo residuos peligrosos) por encima de los niveles de umbral establecidos en el Anexo II de la Res. 1639/07 y además está obligado a cumplir con la inscripción como generadora de residuos peligrosos o especiales por la normativa de la jurisdicción. ACOPIO: cantidad máxima cualquier día del año.</t>
  </si>
  <si>
    <t>RES. 481/2011 - El Establecimiento acopia un volumen igual o superior a 25m³ de sustancias peligrosas o sus mezclas líquidas o semisólidas (incluidos residuos de éstas clasificados como peligrosos o especiales por la normativa jurisdiccional). ACOPIO: cantidad máxima cualquier día del año.</t>
  </si>
  <si>
    <t>RES. 481/2011 - El Establecimiento acopia una cantidad igual o superior a 1m³ de sustancias o sus mezclas (incluidos los residuos) de eliminación programada por normativa específica para la sustancia, en cualquier estado de agregación. ACOPIO: cantidad máxima cualquier día del año.</t>
  </si>
  <si>
    <t>RES. 481/2011 - El Establecimiento acopia explosivos o mezclas que los contengan, reguladas por autoridad competente en la materia. ACOPIO: cantidad máxima cualquier día del año.</t>
  </si>
  <si>
    <t>RES. 481/2011 - El Establecimiento no está comprendido en el grupo 3 y acopia sustancias peligrosas o sus mezclas (incluidos residuos peligrosos o especiales clasificados como tales por la normativa jurisdiccional) en cualquier estado de agrgación, en volumen igual o superior a 10 m³. ACOPIO: cantidad máxima cualquier día del año.</t>
  </si>
  <si>
    <t>RES. 481/2011 - El Establecimiento no está comprendido en el grupo 3 y acopia una cantidad igual o superior a 50 kg de peso bruto de sustancias o sus mezclas (incluidos los residuos) de eliminación programada por normativa específica para la sustancia, en cualquier estado de agregación. ACOPIO: cantidad máxima cualquier día del año.</t>
  </si>
  <si>
    <t>RES. 481/2011 - El Establecimiento no está comprendido en el grupo 3 y acopia sustancias y sus mezclas (incluidos los residuos) MUY TOXICAS - clasificación de toxicidad aguda de la Parte 2 del Anexo II de la Res. 1639/07 - en volumen igual o superior a 1m³. ACOPIO: cantidad máxima cualquier día del año.</t>
  </si>
  <si>
    <t>Página web</t>
  </si>
  <si>
    <t>Coordenadas geográficas</t>
  </si>
  <si>
    <t>º</t>
  </si>
  <si>
    <t>'</t>
  </si>
  <si>
    <t>''</t>
  </si>
  <si>
    <t>Declarado Agente Contaminante</t>
  </si>
  <si>
    <t>Mayor a 100 metros (DEA)</t>
  </si>
  <si>
    <t>Menor o igual a 100 metros (DEA)</t>
  </si>
  <si>
    <t>Actividades costeras que incluyen carga y descarga de materiales por agua (COS)</t>
  </si>
  <si>
    <r>
      <t>A</t>
    </r>
    <r>
      <rPr>
        <sz val="7"/>
        <rFont val="Calibri"/>
        <family val="2"/>
      </rPr>
      <t xml:space="preserve"> Arcillas / suelos residuales / limos / loess / arcillas lutitas</t>
    </r>
  </si>
  <si>
    <r>
      <t>B</t>
    </r>
    <r>
      <rPr>
        <sz val="7"/>
        <rFont val="Calibri"/>
        <family val="2"/>
      </rPr>
      <t xml:space="preserve"> Arenas / limolitas / tobas volcánicas / formaciones ígneas metamórficas y volcánicas / areniscas</t>
    </r>
  </si>
  <si>
    <r>
      <t>C</t>
    </r>
    <r>
      <rPr>
        <sz val="7"/>
        <rFont val="Calibri"/>
        <family val="2"/>
      </rPr>
      <t xml:space="preserve"> Gravas coluviales / calizas blandas / suelo no consolidado (sedimentos)</t>
    </r>
  </si>
  <si>
    <r>
      <t>D</t>
    </r>
    <r>
      <rPr>
        <sz val="7"/>
        <rFont val="Calibri"/>
        <family val="2"/>
      </rPr>
      <t xml:space="preserve"> Consolidado de rocas porosas o compactas / Desconocimiento del tipo de sustrato</t>
    </r>
  </si>
  <si>
    <r>
      <t>m</t>
    </r>
    <r>
      <rPr>
        <b/>
        <vertAlign val="superscript"/>
        <sz val="9"/>
        <rFont val="Calibri"/>
        <family val="2"/>
      </rPr>
      <t>3</t>
    </r>
  </si>
  <si>
    <r>
      <t>m</t>
    </r>
    <r>
      <rPr>
        <vertAlign val="superscript"/>
        <sz val="9"/>
        <rFont val="Calibri"/>
        <family val="2"/>
      </rPr>
      <t>2</t>
    </r>
  </si>
  <si>
    <t>Sistema de Gestión Ambiental certificado por un Organismo independiente</t>
  </si>
  <si>
    <t>Posee sustancias particularmente riesgosas                     en las cantidades definidas por la Resolución 1639/2007</t>
  </si>
  <si>
    <t>agua de proceso con aditivos y agua de lavado que no contengan residuos especiales ó que no pudiesen generar residuos especiales                                                        provenientes de plantas de tratamiento en condiciones óptimas de funcionamiento</t>
  </si>
  <si>
    <t>resultantes del tratamiento de efluentes líquidos del tipo 0 y/o 1. Otros que no contengan residuos especiales ó de                                                      establecimientos que no pudiesen generar residuos especiales</t>
  </si>
  <si>
    <t>Servicios corrientes</t>
  </si>
  <si>
    <t>SELECCIONAR RUBRO PRINCIPAL</t>
  </si>
  <si>
    <t>SEGURO AMBIENTAL DE INCIDENCIA COLECTIVA AUTODETERMINACIÓN DEL MONTO MÍNIMO DE ENTIDAD SUFICIENTE (MMES)</t>
  </si>
  <si>
    <t>APRA - Agencia de Protección Ambiental - C.A.B.A.</t>
  </si>
  <si>
    <t>ACUMAR - Autoridad de Cuenca Matanza Riachuelo</t>
  </si>
  <si>
    <t>NINGUNO</t>
  </si>
  <si>
    <t>Otro: detallar debajo</t>
  </si>
  <si>
    <t>Lat. Sur</t>
  </si>
  <si>
    <t>Long. O</t>
  </si>
  <si>
    <t>campo opcional</t>
  </si>
  <si>
    <r>
      <t>Razón Social</t>
    </r>
    <r>
      <rPr>
        <sz val="7"/>
        <rFont val="Calibri"/>
        <family val="2"/>
      </rPr>
      <t xml:space="preserve"> (*)</t>
    </r>
  </si>
  <si>
    <r>
      <t>Fecha</t>
    </r>
    <r>
      <rPr>
        <sz val="7"/>
        <rFont val="Calibri"/>
        <family val="2"/>
      </rPr>
      <t xml:space="preserve"> (*)</t>
    </r>
  </si>
  <si>
    <r>
      <t>Denominación de la Planta</t>
    </r>
    <r>
      <rPr>
        <sz val="7"/>
        <rFont val="Calibri"/>
        <family val="2"/>
      </rPr>
      <t xml:space="preserve"> (*)</t>
    </r>
  </si>
  <si>
    <r>
      <t>CUIT</t>
    </r>
    <r>
      <rPr>
        <sz val="7"/>
        <rFont val="Calibri"/>
        <family val="2"/>
      </rPr>
      <t xml:space="preserve"> (*)</t>
    </r>
  </si>
  <si>
    <r>
      <t xml:space="preserve">Domicilio - Localidad - Provincia -UBICACIÓN DEL RIESGO- </t>
    </r>
    <r>
      <rPr>
        <sz val="7"/>
        <rFont val="Calibri"/>
        <family val="2"/>
      </rPr>
      <t>(*)</t>
    </r>
  </si>
  <si>
    <r>
      <t>Teléfono(s)</t>
    </r>
    <r>
      <rPr>
        <sz val="7"/>
        <rFont val="Calibri"/>
        <family val="2"/>
      </rPr>
      <t xml:space="preserve"> (*)</t>
    </r>
  </si>
  <si>
    <r>
      <t>e-mail</t>
    </r>
    <r>
      <rPr>
        <sz val="7"/>
        <rFont val="Calibri"/>
        <family val="2"/>
      </rPr>
      <t xml:space="preserve"> (*)</t>
    </r>
  </si>
  <si>
    <r>
      <t>Organismo Solicitante del Seguro</t>
    </r>
    <r>
      <rPr>
        <sz val="7"/>
        <rFont val="Calibri"/>
        <family val="2"/>
      </rPr>
      <t xml:space="preserve"> (*)</t>
    </r>
  </si>
  <si>
    <r>
      <t>Persona(s) de contacto</t>
    </r>
    <r>
      <rPr>
        <sz val="7"/>
        <rFont val="Calibri"/>
        <family val="2"/>
      </rPr>
      <t xml:space="preserve"> (*)</t>
    </r>
  </si>
  <si>
    <r>
      <t>Responsable Técnico</t>
    </r>
    <r>
      <rPr>
        <sz val="7"/>
        <rFont val="Calibri"/>
        <family val="2"/>
      </rPr>
      <t xml:space="preserve"> (*)</t>
    </r>
  </si>
  <si>
    <r>
      <t>DNI</t>
    </r>
    <r>
      <rPr>
        <sz val="7"/>
        <rFont val="Calibri"/>
        <family val="2"/>
      </rPr>
      <t xml:space="preserve"> (*)</t>
    </r>
  </si>
  <si>
    <t>SELECCIONAR</t>
  </si>
  <si>
    <t>(*) datos obligatorios</t>
  </si>
  <si>
    <t>Rubro Complementario según RES. 481/2011 - sólo para Rubros Principales = 999999</t>
  </si>
  <si>
    <t>CUENCA MR</t>
  </si>
  <si>
    <t>AG. CONTAM.</t>
  </si>
  <si>
    <t xml:space="preserve">Establecimientos radicados en Cuenca Matanza Riachuelo </t>
  </si>
  <si>
    <t>NCA</t>
  </si>
  <si>
    <t>Cantidad de Personal</t>
  </si>
  <si>
    <t>Potencia Instalada</t>
  </si>
  <si>
    <t>Servicios Corrientes</t>
  </si>
  <si>
    <t>►►</t>
  </si>
  <si>
    <t>MMAES</t>
  </si>
  <si>
    <t>Monto Mínimo Asegurable de Entidad Suficiente</t>
  </si>
  <si>
    <t>MAyDS - Ministerio de Ambiente y Desarrollo Sostenible</t>
  </si>
  <si>
    <t>Revisión actualizada conforme a la Resolución 91/2021 del Ministerio de Ambiente y Desarrollo Sostenible de la Nación</t>
  </si>
  <si>
    <t>MAPBA Ministerio de Ambiente de la Provincia de Buenos Aires</t>
  </si>
  <si>
    <t>Rev. 16</t>
  </si>
  <si>
    <t>Factor de Correlacion $ 20.717,10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</si>
</sst>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0.0"/>
    <numFmt numFmtId="167" formatCode="_ * #,##0_ ;_ * \-#,##0_ ;_ * &quot;-&quot;??_ ;_ @_ "/>
    <numFmt numFmtId="168" formatCode="#,##0.0"/>
    <numFmt numFmtId="169" formatCode="00\-00000000\-0"/>
    <numFmt numFmtId="170" formatCode="#,##0.00_ ;\-#,##0.00\ "/>
    <numFmt numFmtId="171" formatCode="00\º"/>
    <numFmt numFmtId="172" formatCode="00\'"/>
    <numFmt numFmtId="173" formatCode="#,##0.00\'\'"/>
    <numFmt numFmtId="174" formatCode="dd/mm/yyyy;@"/>
    <numFmt numFmtId="175" formatCode="_ * #,##0.0_ ;_ * \-#,##0.0_ ;_ * &quot;-&quot;??_ ;_ @_ "/>
  </numFmts>
  <fonts count="5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9"/>
      <name val="Arial"/>
      <family val="2"/>
    </font>
    <font>
      <i/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Calibri"/>
      <family val="2"/>
    </font>
    <font>
      <sz val="10"/>
      <name val="Calibri"/>
      <family val="2"/>
    </font>
    <font>
      <b/>
      <vertAlign val="superscript"/>
      <sz val="9"/>
      <name val="Calibri"/>
      <family val="2"/>
    </font>
    <font>
      <vertAlign val="superscript"/>
      <sz val="9"/>
      <name val="Calibri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11.5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6.5"/>
      <name val="Calibri"/>
      <family val="2"/>
      <scheme val="minor"/>
    </font>
    <font>
      <i/>
      <sz val="7"/>
      <name val="Calibri"/>
      <family val="2"/>
      <scheme val="minor"/>
    </font>
    <font>
      <i/>
      <sz val="8"/>
      <name val="Calibri"/>
      <family val="2"/>
      <scheme val="minor"/>
    </font>
    <font>
      <b/>
      <sz val="9"/>
      <color indexed="51"/>
      <name val="Calibri"/>
      <family val="2"/>
      <scheme val="minor"/>
    </font>
    <font>
      <b/>
      <sz val="10"/>
      <color theme="0"/>
      <name val="Arial"/>
      <family val="2"/>
    </font>
    <font>
      <i/>
      <sz val="7"/>
      <color rgb="FFADC1B4"/>
      <name val="Arial"/>
      <family val="2"/>
    </font>
    <font>
      <i/>
      <sz val="7"/>
      <color theme="0" tint="-0.249977111117893"/>
      <name val="Arial"/>
      <family val="2"/>
    </font>
    <font>
      <i/>
      <sz val="7"/>
      <color theme="2" tint="-0.499984740745262"/>
      <name val="Calibri"/>
      <family val="2"/>
      <scheme val="minor"/>
    </font>
    <font>
      <sz val="6"/>
      <name val="Calibri"/>
      <family val="2"/>
      <scheme val="minor"/>
    </font>
    <font>
      <i/>
      <sz val="6"/>
      <color rgb="FFADC1B4"/>
      <name val="Arial"/>
      <family val="2"/>
    </font>
    <font>
      <sz val="8"/>
      <color rgb="FF000000"/>
      <name val="Tahoma"/>
      <family val="2"/>
    </font>
    <font>
      <b/>
      <sz val="6"/>
      <name val="Calibri"/>
      <family val="2"/>
      <scheme val="minor"/>
    </font>
    <font>
      <b/>
      <sz val="16"/>
      <color theme="9" tint="0.59999389629810485"/>
      <name val="Calibri"/>
      <family val="2"/>
      <scheme val="minor"/>
    </font>
    <font>
      <b/>
      <sz val="16"/>
      <color rgb="FF2DB955"/>
      <name val="Calibri"/>
      <family val="2"/>
      <scheme val="minor"/>
    </font>
    <font>
      <sz val="6"/>
      <color rgb="FF144D29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1B4E06"/>
        <bgColor indexed="64"/>
      </patternFill>
    </fill>
    <fill>
      <patternFill patternType="solid">
        <fgColor rgb="FF2DB955"/>
        <bgColor indexed="64"/>
      </patternFill>
    </fill>
    <fill>
      <patternFill patternType="solid">
        <fgColor rgb="FF297909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51"/>
      </top>
      <bottom style="medium">
        <color indexed="51"/>
      </bottom>
      <diagonal/>
    </border>
    <border>
      <left/>
      <right style="medium">
        <color indexed="51"/>
      </right>
      <top style="medium">
        <color indexed="51"/>
      </top>
      <bottom style="medium">
        <color indexed="51"/>
      </bottom>
      <diagonal/>
    </border>
    <border>
      <left/>
      <right style="medium">
        <color indexed="51"/>
      </right>
      <top/>
      <bottom/>
      <diagonal/>
    </border>
    <border>
      <left style="medium">
        <color indexed="51"/>
      </left>
      <right/>
      <top/>
      <bottom style="medium">
        <color indexed="51"/>
      </bottom>
      <diagonal/>
    </border>
    <border>
      <left/>
      <right/>
      <top/>
      <bottom style="medium">
        <color indexed="51"/>
      </bottom>
      <diagonal/>
    </border>
    <border>
      <left/>
      <right style="medium">
        <color indexed="51"/>
      </right>
      <top/>
      <bottom style="medium">
        <color indexed="51"/>
      </bottom>
      <diagonal/>
    </border>
    <border>
      <left style="medium">
        <color indexed="51"/>
      </left>
      <right/>
      <top style="medium">
        <color indexed="51"/>
      </top>
      <bottom/>
      <diagonal/>
    </border>
    <border>
      <left/>
      <right/>
      <top style="medium">
        <color indexed="51"/>
      </top>
      <bottom/>
      <diagonal/>
    </border>
    <border>
      <left/>
      <right style="medium">
        <color indexed="51"/>
      </right>
      <top style="medium">
        <color indexed="51"/>
      </top>
      <bottom/>
      <diagonal/>
    </border>
    <border>
      <left style="medium">
        <color indexed="51"/>
      </left>
      <right/>
      <top style="medium">
        <color indexed="51"/>
      </top>
      <bottom style="medium">
        <color indexed="51"/>
      </bottom>
      <diagonal/>
    </border>
    <border>
      <left style="medium">
        <color indexed="51"/>
      </left>
      <right/>
      <top/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/>
      <right style="thick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144D29"/>
      </left>
      <right/>
      <top style="medium">
        <color rgb="FF144D29"/>
      </top>
      <bottom/>
      <diagonal/>
    </border>
    <border>
      <left/>
      <right/>
      <top style="medium">
        <color rgb="FF144D29"/>
      </top>
      <bottom/>
      <diagonal/>
    </border>
    <border>
      <left/>
      <right style="medium">
        <color rgb="FF144D29"/>
      </right>
      <top style="medium">
        <color rgb="FF144D29"/>
      </top>
      <bottom/>
      <diagonal/>
    </border>
    <border>
      <left style="medium">
        <color rgb="FF144D29"/>
      </left>
      <right/>
      <top/>
      <bottom/>
      <diagonal/>
    </border>
    <border>
      <left/>
      <right style="medium">
        <color rgb="FF144D29"/>
      </right>
      <top/>
      <bottom/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 style="thick">
        <color theme="6" tint="-0.499984740745262"/>
      </left>
      <right/>
      <top/>
      <bottom/>
      <diagonal/>
    </border>
    <border>
      <left style="medium">
        <color rgb="FFADC1B4"/>
      </left>
      <right/>
      <top style="medium">
        <color rgb="FFADC1B4"/>
      </top>
      <bottom/>
      <diagonal/>
    </border>
    <border>
      <left/>
      <right/>
      <top style="medium">
        <color rgb="FFADC1B4"/>
      </top>
      <bottom/>
      <diagonal/>
    </border>
    <border>
      <left/>
      <right style="medium">
        <color rgb="FFADC1B4"/>
      </right>
      <top style="medium">
        <color rgb="FFADC1B4"/>
      </top>
      <bottom/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ADC1B4"/>
      </left>
      <right/>
      <top/>
      <bottom style="medium">
        <color rgb="FFADC1B4"/>
      </bottom>
      <diagonal/>
    </border>
    <border>
      <left/>
      <right/>
      <top/>
      <bottom style="medium">
        <color rgb="FFADC1B4"/>
      </bottom>
      <diagonal/>
    </border>
    <border>
      <left/>
      <right style="medium">
        <color rgb="FFADC1B4"/>
      </right>
      <top/>
      <bottom style="medium">
        <color rgb="FFADC1B4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/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/>
      <diagonal/>
    </border>
    <border>
      <left/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rgb="FFADC1B4"/>
      </left>
      <right/>
      <top/>
      <bottom style="medium">
        <color theme="2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499984740745262"/>
      </left>
      <right/>
      <top style="medium">
        <color indexed="64"/>
      </top>
      <bottom style="medium">
        <color theme="5" tint="-0.499984740745262"/>
      </bottom>
      <diagonal/>
    </border>
    <border>
      <left style="medium">
        <color theme="2" tint="-0.499984740745262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medium">
        <color indexed="64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indexed="64"/>
      </top>
      <bottom style="medium">
        <color theme="2" tint="-0.499984740745262"/>
      </bottom>
      <diagonal/>
    </border>
    <border>
      <left/>
      <right style="medium">
        <color theme="5" tint="-0.499984740745262"/>
      </right>
      <top style="medium">
        <color indexed="64"/>
      </top>
      <bottom/>
      <diagonal/>
    </border>
    <border>
      <left style="medium">
        <color theme="5" tint="-0.499984740745262"/>
      </left>
      <right/>
      <top/>
      <bottom style="medium">
        <color indexed="64"/>
      </bottom>
      <diagonal/>
    </border>
    <border>
      <left style="medium">
        <color theme="2" tint="-0.499984740745262"/>
      </left>
      <right/>
      <top/>
      <bottom style="medium">
        <color indexed="64"/>
      </bottom>
      <diagonal/>
    </border>
    <border>
      <left/>
      <right style="medium">
        <color theme="2" tint="-0.499984740745262"/>
      </right>
      <top/>
      <bottom style="medium">
        <color indexed="64"/>
      </bottom>
      <diagonal/>
    </border>
    <border>
      <left/>
      <right style="medium">
        <color theme="5" tint="-0.499984740745262"/>
      </right>
      <top/>
      <bottom style="medium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4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35" fillId="0" borderId="0"/>
    <xf numFmtId="0" fontId="1" fillId="23" borderId="4" applyNumberFormat="0" applyFont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517">
    <xf numFmtId="0" fontId="0" fillId="0" borderId="0" xfId="0"/>
    <xf numFmtId="0" fontId="1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3" fillId="0" borderId="0" xfId="0" applyFont="1"/>
    <xf numFmtId="0" fontId="23" fillId="24" borderId="0" xfId="0" applyFont="1" applyFill="1" applyAlignment="1">
      <alignment vertical="top" wrapText="1"/>
    </xf>
    <xf numFmtId="0" fontId="23" fillId="0" borderId="0" xfId="0" applyFont="1" applyAlignment="1">
      <alignment vertical="top" wrapText="1"/>
    </xf>
    <xf numFmtId="0" fontId="0" fillId="25" borderId="0" xfId="0" applyFill="1"/>
    <xf numFmtId="0" fontId="23" fillId="0" borderId="0" xfId="0" applyFont="1" applyAlignment="1">
      <alignment horizontal="justify" vertical="top" wrapText="1"/>
    </xf>
    <xf numFmtId="167" fontId="23" fillId="0" borderId="0" xfId="33" applyNumberFormat="1" applyFont="1" applyAlignment="1">
      <alignment horizontal="right" vertical="top" wrapText="1"/>
    </xf>
    <xf numFmtId="0" fontId="1" fillId="26" borderId="0" xfId="0" applyFont="1" applyFill="1" applyAlignment="1" applyProtection="1">
      <alignment vertical="center"/>
      <protection locked="0"/>
    </xf>
    <xf numFmtId="0" fontId="0" fillId="26" borderId="0" xfId="0" applyFill="1"/>
    <xf numFmtId="0" fontId="1" fillId="26" borderId="0" xfId="0" applyFont="1" applyFill="1" applyAlignment="1" applyProtection="1">
      <alignment horizontal="left" vertical="center"/>
      <protection locked="0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41" fillId="0" borderId="12" xfId="0" applyFont="1" applyBorder="1" applyAlignment="1">
      <alignment vertical="center"/>
    </xf>
    <xf numFmtId="0" fontId="41" fillId="0" borderId="13" xfId="0" applyFont="1" applyBorder="1" applyAlignment="1">
      <alignment vertical="center"/>
    </xf>
    <xf numFmtId="0" fontId="41" fillId="0" borderId="14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0" fontId="41" fillId="0" borderId="16" xfId="0" applyFont="1" applyBorder="1" applyAlignment="1">
      <alignment vertical="center"/>
    </xf>
    <xf numFmtId="0" fontId="41" fillId="0" borderId="17" xfId="0" applyFont="1" applyBorder="1" applyAlignment="1">
      <alignment vertical="center"/>
    </xf>
    <xf numFmtId="0" fontId="41" fillId="0" borderId="18" xfId="0" applyFont="1" applyBorder="1" applyAlignment="1">
      <alignment vertical="center"/>
    </xf>
    <xf numFmtId="0" fontId="41" fillId="0" borderId="19" xfId="0" applyFont="1" applyBorder="1" applyAlignment="1">
      <alignment vertical="center"/>
    </xf>
    <xf numFmtId="0" fontId="39" fillId="0" borderId="10" xfId="0" applyFont="1" applyBorder="1" applyAlignment="1">
      <alignment vertical="center"/>
    </xf>
    <xf numFmtId="0" fontId="39" fillId="0" borderId="10" xfId="0" applyFont="1" applyBorder="1" applyAlignment="1">
      <alignment horizontal="center" vertical="center"/>
    </xf>
    <xf numFmtId="167" fontId="41" fillId="0" borderId="11" xfId="33" applyNumberFormat="1" applyFont="1" applyBorder="1" applyAlignment="1">
      <alignment vertical="center"/>
    </xf>
    <xf numFmtId="0" fontId="39" fillId="0" borderId="16" xfId="0" applyFont="1" applyBorder="1" applyAlignment="1">
      <alignment vertical="center"/>
    </xf>
    <xf numFmtId="0" fontId="39" fillId="0" borderId="17" xfId="0" applyFont="1" applyBorder="1" applyAlignment="1">
      <alignment vertical="center"/>
    </xf>
    <xf numFmtId="0" fontId="39" fillId="0" borderId="18" xfId="0" applyFont="1" applyBorder="1" applyAlignment="1">
      <alignment vertical="center"/>
    </xf>
    <xf numFmtId="0" fontId="41" fillId="0" borderId="43" xfId="0" applyFont="1" applyBorder="1" applyAlignment="1">
      <alignment vertical="center"/>
    </xf>
    <xf numFmtId="0" fontId="41" fillId="0" borderId="44" xfId="0" applyFont="1" applyBorder="1" applyAlignment="1">
      <alignment vertical="center"/>
    </xf>
    <xf numFmtId="0" fontId="39" fillId="0" borderId="12" xfId="0" applyFont="1" applyBorder="1" applyAlignment="1">
      <alignment vertical="center"/>
    </xf>
    <xf numFmtId="0" fontId="39" fillId="0" borderId="14" xfId="0" applyFont="1" applyBorder="1" applyAlignment="1">
      <alignment vertical="center"/>
    </xf>
    <xf numFmtId="0" fontId="39" fillId="0" borderId="15" xfId="0" applyFont="1" applyBorder="1" applyAlignment="1">
      <alignment vertical="center"/>
    </xf>
    <xf numFmtId="0" fontId="41" fillId="27" borderId="16" xfId="0" applyFont="1" applyFill="1" applyBorder="1" applyAlignment="1">
      <alignment vertical="center"/>
    </xf>
    <xf numFmtId="0" fontId="41" fillId="27" borderId="17" xfId="0" applyFont="1" applyFill="1" applyBorder="1" applyAlignment="1">
      <alignment vertical="center"/>
    </xf>
    <xf numFmtId="0" fontId="39" fillId="27" borderId="17" xfId="0" applyFont="1" applyFill="1" applyBorder="1" applyAlignment="1">
      <alignment vertical="center"/>
    </xf>
    <xf numFmtId="0" fontId="41" fillId="27" borderId="18" xfId="0" applyFont="1" applyFill="1" applyBorder="1" applyAlignment="1">
      <alignment vertical="center"/>
    </xf>
    <xf numFmtId="0" fontId="41" fillId="27" borderId="20" xfId="0" applyFont="1" applyFill="1" applyBorder="1" applyAlignment="1">
      <alignment vertical="center"/>
    </xf>
    <xf numFmtId="0" fontId="41" fillId="27" borderId="12" xfId="0" applyFont="1" applyFill="1" applyBorder="1" applyAlignment="1">
      <alignment vertical="center"/>
    </xf>
    <xf numFmtId="0" fontId="41" fillId="27" borderId="13" xfId="0" applyFont="1" applyFill="1" applyBorder="1" applyAlignment="1">
      <alignment vertical="center"/>
    </xf>
    <xf numFmtId="0" fontId="41" fillId="27" borderId="14" xfId="0" applyFont="1" applyFill="1" applyBorder="1" applyAlignment="1">
      <alignment vertical="center"/>
    </xf>
    <xf numFmtId="0" fontId="39" fillId="27" borderId="14" xfId="0" applyFont="1" applyFill="1" applyBorder="1" applyAlignment="1">
      <alignment vertical="center"/>
    </xf>
    <xf numFmtId="0" fontId="41" fillId="27" borderId="15" xfId="0" applyFont="1" applyFill="1" applyBorder="1" applyAlignment="1">
      <alignment vertical="center"/>
    </xf>
    <xf numFmtId="0" fontId="42" fillId="0" borderId="16" xfId="0" applyFont="1" applyBorder="1" applyAlignment="1">
      <alignment vertical="center"/>
    </xf>
    <xf numFmtId="0" fontId="42" fillId="0" borderId="17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36" fillId="27" borderId="17" xfId="0" applyFont="1" applyFill="1" applyBorder="1" applyAlignment="1">
      <alignment vertical="center"/>
    </xf>
    <xf numFmtId="0" fontId="42" fillId="27" borderId="17" xfId="0" applyFont="1" applyFill="1" applyBorder="1" applyAlignment="1">
      <alignment vertical="center"/>
    </xf>
    <xf numFmtId="0" fontId="42" fillId="0" borderId="18" xfId="0" applyFont="1" applyBorder="1" applyAlignment="1">
      <alignment vertical="center"/>
    </xf>
    <xf numFmtId="0" fontId="42" fillId="0" borderId="20" xfId="0" applyFont="1" applyBorder="1" applyAlignment="1">
      <alignment vertical="center"/>
    </xf>
    <xf numFmtId="0" fontId="42" fillId="0" borderId="12" xfId="0" applyFont="1" applyBorder="1" applyAlignment="1">
      <alignment vertical="center"/>
    </xf>
    <xf numFmtId="0" fontId="42" fillId="0" borderId="13" xfId="0" applyFont="1" applyBorder="1" applyAlignment="1">
      <alignment vertical="center"/>
    </xf>
    <xf numFmtId="0" fontId="42" fillId="0" borderId="14" xfId="0" applyFont="1" applyBorder="1" applyAlignment="1">
      <alignment vertical="center"/>
    </xf>
    <xf numFmtId="0" fontId="36" fillId="0" borderId="14" xfId="0" applyFont="1" applyBorder="1" applyAlignment="1">
      <alignment vertical="center"/>
    </xf>
    <xf numFmtId="0" fontId="36" fillId="27" borderId="14" xfId="0" applyFont="1" applyFill="1" applyBorder="1" applyAlignment="1">
      <alignment vertical="center"/>
    </xf>
    <xf numFmtId="0" fontId="42" fillId="27" borderId="14" xfId="0" applyFont="1" applyFill="1" applyBorder="1" applyAlignment="1">
      <alignment horizontal="center" vertical="center"/>
    </xf>
    <xf numFmtId="0" fontId="42" fillId="27" borderId="14" xfId="0" applyFont="1" applyFill="1" applyBorder="1" applyAlignment="1">
      <alignment vertical="center"/>
    </xf>
    <xf numFmtId="0" fontId="42" fillId="0" borderId="15" xfId="0" applyFont="1" applyBorder="1" applyAlignment="1">
      <alignment vertical="center"/>
    </xf>
    <xf numFmtId="0" fontId="42" fillId="0" borderId="45" xfId="0" applyFont="1" applyBorder="1" applyAlignment="1">
      <alignment vertical="center"/>
    </xf>
    <xf numFmtId="0" fontId="42" fillId="0" borderId="21" xfId="0" applyFont="1" applyBorder="1" applyAlignment="1">
      <alignment vertical="center"/>
    </xf>
    <xf numFmtId="0" fontId="42" fillId="0" borderId="22" xfId="0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27" borderId="22" xfId="0" applyFont="1" applyFill="1" applyBorder="1" applyAlignment="1">
      <alignment vertical="center"/>
    </xf>
    <xf numFmtId="0" fontId="42" fillId="27" borderId="22" xfId="0" applyFont="1" applyFill="1" applyBorder="1" applyAlignment="1">
      <alignment vertical="center"/>
    </xf>
    <xf numFmtId="0" fontId="42" fillId="0" borderId="23" xfId="0" applyFont="1" applyBorder="1" applyAlignment="1">
      <alignment vertical="center"/>
    </xf>
    <xf numFmtId="0" fontId="42" fillId="0" borderId="24" xfId="0" applyFont="1" applyBorder="1" applyAlignment="1">
      <alignment vertical="center"/>
    </xf>
    <xf numFmtId="0" fontId="42" fillId="0" borderId="25" xfId="0" applyFont="1" applyBorder="1" applyAlignment="1">
      <alignment vertical="center"/>
    </xf>
    <xf numFmtId="0" fontId="0" fillId="30" borderId="0" xfId="0" applyFill="1"/>
    <xf numFmtId="0" fontId="3" fillId="30" borderId="0" xfId="0" applyFont="1" applyFill="1"/>
    <xf numFmtId="165" fontId="36" fillId="0" borderId="0" xfId="33" applyFont="1" applyAlignment="1">
      <alignment shrinkToFit="1"/>
    </xf>
    <xf numFmtId="165" fontId="36" fillId="0" borderId="27" xfId="33" applyFont="1" applyBorder="1" applyAlignment="1">
      <alignment shrinkToFit="1"/>
    </xf>
    <xf numFmtId="165" fontId="36" fillId="0" borderId="28" xfId="33" applyFont="1" applyBorder="1" applyAlignment="1">
      <alignment shrinkToFit="1"/>
    </xf>
    <xf numFmtId="165" fontId="36" fillId="0" borderId="28" xfId="33" applyFont="1" applyBorder="1" applyAlignment="1">
      <alignment horizontal="center" vertical="center" shrinkToFit="1"/>
    </xf>
    <xf numFmtId="165" fontId="36" fillId="0" borderId="29" xfId="33" applyFont="1" applyBorder="1" applyAlignment="1">
      <alignment shrinkToFit="1"/>
    </xf>
    <xf numFmtId="165" fontId="36" fillId="0" borderId="30" xfId="33" applyFont="1" applyBorder="1" applyAlignment="1">
      <alignment shrinkToFit="1"/>
    </xf>
    <xf numFmtId="2" fontId="40" fillId="31" borderId="46" xfId="0" applyNumberFormat="1" applyFont="1" applyFill="1" applyBorder="1" applyAlignment="1">
      <alignment horizontal="left" vertical="center"/>
    </xf>
    <xf numFmtId="0" fontId="38" fillId="31" borderId="47" xfId="0" applyFont="1" applyFill="1" applyBorder="1" applyAlignment="1">
      <alignment vertical="center"/>
    </xf>
    <xf numFmtId="0" fontId="44" fillId="31" borderId="48" xfId="0" applyFont="1" applyFill="1" applyBorder="1" applyAlignment="1">
      <alignment horizontal="right" vertical="center"/>
    </xf>
    <xf numFmtId="165" fontId="36" fillId="0" borderId="31" xfId="33" applyFont="1" applyBorder="1" applyAlignment="1">
      <alignment shrinkToFit="1"/>
    </xf>
    <xf numFmtId="0" fontId="40" fillId="31" borderId="47" xfId="0" applyFont="1" applyFill="1" applyBorder="1" applyAlignment="1">
      <alignment vertical="center"/>
    </xf>
    <xf numFmtId="165" fontId="36" fillId="0" borderId="0" xfId="33" applyFont="1" applyAlignment="1">
      <alignment horizontal="center" vertical="center" shrinkToFit="1"/>
    </xf>
    <xf numFmtId="165" fontId="36" fillId="0" borderId="32" xfId="33" applyFont="1" applyBorder="1" applyAlignment="1">
      <alignment shrinkToFit="1"/>
    </xf>
    <xf numFmtId="165" fontId="36" fillId="0" borderId="32" xfId="33" applyFont="1" applyBorder="1" applyAlignment="1">
      <alignment horizontal="center" vertical="center" shrinkToFit="1"/>
    </xf>
    <xf numFmtId="165" fontId="36" fillId="0" borderId="0" xfId="33" applyFont="1" applyAlignment="1">
      <alignment vertical="center" shrinkToFit="1"/>
    </xf>
    <xf numFmtId="165" fontId="45" fillId="0" borderId="0" xfId="33" applyFont="1" applyAlignment="1">
      <alignment shrinkToFit="1"/>
    </xf>
    <xf numFmtId="165" fontId="45" fillId="0" borderId="0" xfId="33" applyFont="1" applyAlignment="1">
      <alignment horizontal="center" vertical="center" shrinkToFit="1"/>
    </xf>
    <xf numFmtId="165" fontId="45" fillId="0" borderId="0" xfId="33" applyFont="1" applyAlignment="1">
      <alignment vertical="center" shrinkToFit="1"/>
    </xf>
    <xf numFmtId="167" fontId="45" fillId="0" borderId="0" xfId="33" applyNumberFormat="1" applyFont="1" applyAlignment="1">
      <alignment horizontal="center" vertical="center" shrinkToFit="1"/>
    </xf>
    <xf numFmtId="0" fontId="45" fillId="0" borderId="24" xfId="0" applyFont="1" applyBorder="1" applyAlignment="1">
      <alignment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2" fontId="45" fillId="0" borderId="0" xfId="0" applyNumberFormat="1" applyFont="1" applyAlignment="1">
      <alignment horizontal="center" vertical="center"/>
    </xf>
    <xf numFmtId="165" fontId="42" fillId="0" borderId="32" xfId="33" applyFont="1" applyBorder="1" applyAlignment="1">
      <alignment horizontal="center" vertical="center" shrinkToFit="1"/>
    </xf>
    <xf numFmtId="165" fontId="42" fillId="0" borderId="32" xfId="33" applyFont="1" applyBorder="1" applyAlignment="1">
      <alignment shrinkToFit="1"/>
    </xf>
    <xf numFmtId="165" fontId="36" fillId="0" borderId="33" xfId="33" applyFont="1" applyBorder="1" applyAlignment="1">
      <alignment shrinkToFit="1"/>
    </xf>
    <xf numFmtId="165" fontId="36" fillId="0" borderId="34" xfId="33" applyFont="1" applyBorder="1" applyAlignment="1">
      <alignment shrinkToFit="1"/>
    </xf>
    <xf numFmtId="165" fontId="36" fillId="0" borderId="35" xfId="33" applyFont="1" applyBorder="1" applyAlignment="1">
      <alignment shrinkToFit="1"/>
    </xf>
    <xf numFmtId="0" fontId="1" fillId="0" borderId="53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57" xfId="0" applyFont="1" applyBorder="1" applyAlignment="1">
      <alignment horizontal="justify" vertical="center" wrapText="1"/>
    </xf>
    <xf numFmtId="0" fontId="27" fillId="0" borderId="56" xfId="0" applyFont="1" applyBorder="1" applyAlignment="1">
      <alignment vertical="center"/>
    </xf>
    <xf numFmtId="0" fontId="26" fillId="0" borderId="57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26" fillId="0" borderId="56" xfId="0" applyFont="1" applyBorder="1" applyAlignment="1">
      <alignment vertical="center"/>
    </xf>
    <xf numFmtId="0" fontId="27" fillId="0" borderId="57" xfId="0" applyFont="1" applyBorder="1" applyAlignment="1">
      <alignment vertical="center"/>
    </xf>
    <xf numFmtId="0" fontId="32" fillId="0" borderId="56" xfId="0" applyFont="1" applyBorder="1" applyAlignment="1">
      <alignment vertical="center"/>
    </xf>
    <xf numFmtId="0" fontId="33" fillId="0" borderId="57" xfId="0" applyFont="1" applyBorder="1" applyAlignment="1">
      <alignment horizontal="right" vertical="center"/>
    </xf>
    <xf numFmtId="0" fontId="5" fillId="0" borderId="56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25" fillId="0" borderId="57" xfId="0" applyFont="1" applyBorder="1" applyAlignment="1">
      <alignment horizontal="right" vertical="center"/>
    </xf>
    <xf numFmtId="0" fontId="4" fillId="0" borderId="57" xfId="0" applyFont="1" applyBorder="1" applyAlignment="1">
      <alignment vertical="center"/>
    </xf>
    <xf numFmtId="0" fontId="3" fillId="0" borderId="57" xfId="0" applyFont="1" applyBorder="1" applyAlignment="1">
      <alignment horizontal="justify" vertical="center"/>
    </xf>
    <xf numFmtId="0" fontId="4" fillId="0" borderId="56" xfId="0" applyFont="1" applyBorder="1" applyAlignment="1">
      <alignment vertical="center"/>
    </xf>
    <xf numFmtId="0" fontId="39" fillId="0" borderId="59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26" fillId="29" borderId="57" xfId="0" applyFont="1" applyFill="1" applyBorder="1" applyAlignment="1">
      <alignment vertical="center"/>
    </xf>
    <xf numFmtId="0" fontId="3" fillId="29" borderId="57" xfId="0" applyFont="1" applyFill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1" fillId="0" borderId="58" xfId="0" applyFont="1" applyBorder="1" applyAlignment="1">
      <alignment vertical="center"/>
    </xf>
    <xf numFmtId="0" fontId="38" fillId="0" borderId="59" xfId="0" applyFont="1" applyBorder="1" applyAlignment="1">
      <alignment vertical="center"/>
    </xf>
    <xf numFmtId="0" fontId="36" fillId="0" borderId="59" xfId="0" applyFont="1" applyBorder="1" applyAlignment="1">
      <alignment vertical="center"/>
    </xf>
    <xf numFmtId="0" fontId="1" fillId="0" borderId="60" xfId="0" applyFont="1" applyBorder="1" applyAlignment="1">
      <alignment vertical="center"/>
    </xf>
    <xf numFmtId="0" fontId="36" fillId="0" borderId="61" xfId="0" applyFont="1" applyBorder="1" applyAlignment="1">
      <alignment vertical="center"/>
    </xf>
    <xf numFmtId="0" fontId="36" fillId="0" borderId="62" xfId="0" applyFont="1" applyBorder="1" applyAlignment="1">
      <alignment vertical="center"/>
    </xf>
    <xf numFmtId="0" fontId="36" fillId="0" borderId="63" xfId="0" applyFont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39" fillId="0" borderId="66" xfId="0" applyFont="1" applyBorder="1" applyAlignment="1">
      <alignment vertical="center" shrinkToFit="1"/>
    </xf>
    <xf numFmtId="0" fontId="3" fillId="0" borderId="67" xfId="0" applyFont="1" applyBorder="1"/>
    <xf numFmtId="0" fontId="39" fillId="0" borderId="67" xfId="0" applyFont="1" applyBorder="1" applyAlignment="1">
      <alignment vertical="center" shrinkToFit="1"/>
    </xf>
    <xf numFmtId="0" fontId="39" fillId="0" borderId="68" xfId="0" applyFont="1" applyBorder="1" applyAlignment="1">
      <alignment vertical="center" shrinkToFit="1"/>
    </xf>
    <xf numFmtId="0" fontId="39" fillId="0" borderId="64" xfId="0" applyFont="1" applyBorder="1" applyAlignment="1">
      <alignment vertical="center"/>
    </xf>
    <xf numFmtId="0" fontId="39" fillId="0" borderId="65" xfId="0" applyFont="1" applyBorder="1" applyAlignment="1">
      <alignment vertical="center"/>
    </xf>
    <xf numFmtId="0" fontId="41" fillId="0" borderId="64" xfId="0" applyFont="1" applyBorder="1" applyAlignment="1">
      <alignment horizontal="center" vertical="center"/>
    </xf>
    <xf numFmtId="0" fontId="40" fillId="0" borderId="65" xfId="0" applyFont="1" applyBorder="1" applyAlignment="1">
      <alignment vertical="center"/>
    </xf>
    <xf numFmtId="0" fontId="41" fillId="0" borderId="66" xfId="0" applyFont="1" applyBorder="1" applyAlignment="1">
      <alignment horizontal="center" vertical="center"/>
    </xf>
    <xf numFmtId="0" fontId="38" fillId="0" borderId="67" xfId="0" applyFont="1" applyBorder="1" applyAlignment="1">
      <alignment vertical="center"/>
    </xf>
    <xf numFmtId="0" fontId="40" fillId="0" borderId="67" xfId="0" applyFont="1" applyBorder="1" applyAlignment="1">
      <alignment vertical="center"/>
    </xf>
    <xf numFmtId="0" fontId="40" fillId="0" borderId="67" xfId="0" applyFont="1" applyBorder="1" applyAlignment="1">
      <alignment vertical="top"/>
    </xf>
    <xf numFmtId="0" fontId="40" fillId="0" borderId="68" xfId="0" applyFont="1" applyBorder="1" applyAlignment="1">
      <alignment vertical="center"/>
    </xf>
    <xf numFmtId="0" fontId="38" fillId="0" borderId="65" xfId="0" applyFont="1" applyBorder="1" applyAlignment="1">
      <alignment vertical="top"/>
    </xf>
    <xf numFmtId="0" fontId="40" fillId="0" borderId="64" xfId="0" applyFont="1" applyBorder="1" applyAlignment="1">
      <alignment horizontal="center" vertical="center"/>
    </xf>
    <xf numFmtId="0" fontId="40" fillId="0" borderId="66" xfId="0" applyFont="1" applyBorder="1" applyAlignment="1">
      <alignment horizontal="center" vertical="center"/>
    </xf>
    <xf numFmtId="0" fontId="38" fillId="0" borderId="68" xfId="0" applyFont="1" applyBorder="1" applyAlignment="1">
      <alignment vertical="center"/>
    </xf>
    <xf numFmtId="0" fontId="38" fillId="0" borderId="66" xfId="0" applyFont="1" applyBorder="1" applyAlignment="1">
      <alignment vertical="center"/>
    </xf>
    <xf numFmtId="0" fontId="40" fillId="29" borderId="64" xfId="0" applyFont="1" applyFill="1" applyBorder="1" applyAlignment="1">
      <alignment horizontal="center" vertical="center"/>
    </xf>
    <xf numFmtId="0" fontId="38" fillId="29" borderId="65" xfId="0" applyFont="1" applyFill="1" applyBorder="1" applyAlignment="1">
      <alignment vertical="center"/>
    </xf>
    <xf numFmtId="0" fontId="39" fillId="29" borderId="64" xfId="0" applyFont="1" applyFill="1" applyBorder="1" applyAlignment="1">
      <alignment vertical="center"/>
    </xf>
    <xf numFmtId="0" fontId="39" fillId="29" borderId="65" xfId="0" applyFont="1" applyFill="1" applyBorder="1" applyAlignment="1">
      <alignment vertical="center"/>
    </xf>
    <xf numFmtId="0" fontId="40" fillId="29" borderId="66" xfId="0" applyFont="1" applyFill="1" applyBorder="1" applyAlignment="1">
      <alignment horizontal="center" vertical="center"/>
    </xf>
    <xf numFmtId="0" fontId="38" fillId="29" borderId="67" xfId="0" applyFont="1" applyFill="1" applyBorder="1" applyAlignment="1">
      <alignment vertical="center"/>
    </xf>
    <xf numFmtId="0" fontId="38" fillId="29" borderId="68" xfId="0" applyFont="1" applyFill="1" applyBorder="1" applyAlignment="1">
      <alignment vertical="center"/>
    </xf>
    <xf numFmtId="0" fontId="40" fillId="0" borderId="62" xfId="0" applyFont="1" applyBorder="1" applyAlignment="1">
      <alignment vertical="center"/>
    </xf>
    <xf numFmtId="0" fontId="44" fillId="0" borderId="63" xfId="0" applyFont="1" applyBorder="1" applyAlignment="1">
      <alignment horizontal="right" vertical="center"/>
    </xf>
    <xf numFmtId="0" fontId="39" fillId="0" borderId="62" xfId="0" applyFont="1" applyBorder="1" applyAlignment="1">
      <alignment vertical="center"/>
    </xf>
    <xf numFmtId="0" fontId="39" fillId="0" borderId="63" xfId="0" applyFont="1" applyBorder="1" applyAlignment="1">
      <alignment vertical="center"/>
    </xf>
    <xf numFmtId="0" fontId="39" fillId="0" borderId="65" xfId="0" applyFont="1" applyBorder="1"/>
    <xf numFmtId="0" fontId="39" fillId="0" borderId="68" xfId="0" applyFont="1" applyBorder="1" applyAlignment="1">
      <alignment vertical="center"/>
    </xf>
    <xf numFmtId="0" fontId="38" fillId="0" borderId="62" xfId="0" applyFont="1" applyBorder="1" applyAlignment="1">
      <alignment vertical="center"/>
    </xf>
    <xf numFmtId="0" fontId="38" fillId="0" borderId="63" xfId="0" applyFont="1" applyBorder="1" applyAlignment="1">
      <alignment vertical="center"/>
    </xf>
    <xf numFmtId="0" fontId="41" fillId="0" borderId="67" xfId="0" applyFont="1" applyBorder="1" applyAlignment="1">
      <alignment vertical="center"/>
    </xf>
    <xf numFmtId="0" fontId="41" fillId="0" borderId="68" xfId="0" applyFont="1" applyBorder="1" applyAlignment="1">
      <alignment vertical="center"/>
    </xf>
    <xf numFmtId="0" fontId="1" fillId="32" borderId="0" xfId="0" applyFont="1" applyFill="1" applyAlignment="1" applyProtection="1">
      <alignment vertical="center" shrinkToFit="1"/>
      <protection locked="0"/>
    </xf>
    <xf numFmtId="0" fontId="1" fillId="32" borderId="0" xfId="0" applyFont="1" applyFill="1" applyAlignment="1" applyProtection="1">
      <alignment horizontal="right" vertical="center"/>
      <protection locked="0"/>
    </xf>
    <xf numFmtId="0" fontId="1" fillId="32" borderId="0" xfId="0" applyFont="1" applyFill="1" applyAlignment="1" applyProtection="1">
      <alignment vertical="center"/>
      <protection locked="0"/>
    </xf>
    <xf numFmtId="0" fontId="1" fillId="32" borderId="0" xfId="0" applyFont="1" applyFill="1" applyAlignment="1" applyProtection="1">
      <alignment horizontal="left" vertical="center"/>
      <protection locked="0"/>
    </xf>
    <xf numFmtId="0" fontId="0" fillId="32" borderId="0" xfId="0" applyFill="1"/>
    <xf numFmtId="0" fontId="0" fillId="32" borderId="0" xfId="0" applyFill="1" applyAlignment="1">
      <alignment horizontal="left"/>
    </xf>
    <xf numFmtId="0" fontId="38" fillId="0" borderId="65" xfId="0" applyFont="1" applyBorder="1" applyAlignment="1">
      <alignment vertical="center"/>
    </xf>
    <xf numFmtId="0" fontId="41" fillId="0" borderId="20" xfId="0" applyFont="1" applyBorder="1" applyAlignment="1">
      <alignment vertical="center"/>
    </xf>
    <xf numFmtId="0" fontId="42" fillId="0" borderId="14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27" borderId="14" xfId="0" applyFont="1" applyFill="1" applyBorder="1" applyAlignment="1">
      <alignment horizontal="center" vertical="center"/>
    </xf>
    <xf numFmtId="167" fontId="39" fillId="0" borderId="0" xfId="33" applyNumberFormat="1" applyFont="1" applyBorder="1" applyAlignment="1">
      <alignment vertical="center"/>
    </xf>
    <xf numFmtId="1" fontId="42" fillId="0" borderId="0" xfId="33" applyNumberFormat="1" applyFont="1" applyBorder="1" applyAlignment="1">
      <alignment horizontal="center" vertical="center" shrinkToFit="1"/>
    </xf>
    <xf numFmtId="0" fontId="3" fillId="33" borderId="0" xfId="0" applyFont="1" applyFill="1"/>
    <xf numFmtId="0" fontId="3" fillId="33" borderId="0" xfId="0" applyFont="1" applyFill="1" applyAlignment="1">
      <alignment horizontal="left"/>
    </xf>
    <xf numFmtId="0" fontId="1" fillId="33" borderId="0" xfId="0" applyFont="1" applyFill="1" applyAlignment="1" applyProtection="1">
      <alignment vertical="center" shrinkToFit="1"/>
      <protection locked="0"/>
    </xf>
    <xf numFmtId="0" fontId="1" fillId="33" borderId="0" xfId="0" applyFont="1" applyFill="1" applyAlignment="1" applyProtection="1">
      <alignment horizontal="right" vertical="center"/>
      <protection locked="0"/>
    </xf>
    <xf numFmtId="0" fontId="1" fillId="33" borderId="0" xfId="0" applyFont="1" applyFill="1" applyAlignment="1" applyProtection="1">
      <alignment vertical="center"/>
      <protection locked="0"/>
    </xf>
    <xf numFmtId="0" fontId="1" fillId="33" borderId="0" xfId="0" applyFont="1" applyFill="1" applyAlignment="1" applyProtection="1">
      <alignment horizontal="left" vertical="center"/>
      <protection locked="0"/>
    </xf>
    <xf numFmtId="0" fontId="0" fillId="33" borderId="0" xfId="0" applyFill="1"/>
    <xf numFmtId="0" fontId="26" fillId="33" borderId="0" xfId="0" applyFont="1" applyFill="1"/>
    <xf numFmtId="0" fontId="26" fillId="33" borderId="0" xfId="0" applyFont="1" applyFill="1" applyAlignment="1">
      <alignment horizontal="left"/>
    </xf>
    <xf numFmtId="0" fontId="26" fillId="33" borderId="0" xfId="0" applyFont="1" applyFill="1" applyAlignment="1" applyProtection="1">
      <alignment vertical="center" shrinkToFit="1"/>
      <protection locked="0"/>
    </xf>
    <xf numFmtId="0" fontId="26" fillId="33" borderId="0" xfId="0" applyFont="1" applyFill="1" applyAlignment="1" applyProtection="1">
      <alignment horizontal="right" vertical="center"/>
      <protection locked="0"/>
    </xf>
    <xf numFmtId="0" fontId="26" fillId="33" borderId="0" xfId="0" applyFont="1" applyFill="1" applyAlignment="1" applyProtection="1">
      <alignment vertical="center"/>
      <protection locked="0"/>
    </xf>
    <xf numFmtId="165" fontId="26" fillId="33" borderId="0" xfId="33" applyFont="1" applyFill="1" applyAlignment="1" applyProtection="1">
      <alignment horizontal="left" vertical="center"/>
      <protection locked="0"/>
    </xf>
    <xf numFmtId="0" fontId="27" fillId="33" borderId="0" xfId="0" applyFont="1" applyFill="1"/>
    <xf numFmtId="0" fontId="3" fillId="33" borderId="0" xfId="0" applyFont="1" applyFill="1" applyAlignment="1" applyProtection="1">
      <alignment horizontal="right" vertical="center"/>
      <protection locked="0"/>
    </xf>
    <xf numFmtId="0" fontId="3" fillId="33" borderId="0" xfId="0" applyFont="1" applyFill="1" applyAlignment="1" applyProtection="1">
      <alignment vertical="center" shrinkToFit="1"/>
      <protection locked="0"/>
    </xf>
    <xf numFmtId="0" fontId="3" fillId="33" borderId="0" xfId="0" applyFont="1" applyFill="1" applyAlignment="1" applyProtection="1">
      <alignment vertical="center"/>
      <protection locked="0"/>
    </xf>
    <xf numFmtId="165" fontId="3" fillId="33" borderId="0" xfId="33" applyFont="1" applyFill="1" applyAlignment="1" applyProtection="1">
      <alignment horizontal="left" vertical="center"/>
      <protection locked="0"/>
    </xf>
    <xf numFmtId="0" fontId="27" fillId="33" borderId="0" xfId="0" applyFont="1" applyFill="1" applyAlignment="1" applyProtection="1">
      <alignment vertical="center" shrinkToFit="1"/>
      <protection locked="0"/>
    </xf>
    <xf numFmtId="0" fontId="27" fillId="33" borderId="0" xfId="0" applyFont="1" applyFill="1" applyAlignment="1" applyProtection="1">
      <alignment horizontal="right" vertical="center"/>
      <protection locked="0"/>
    </xf>
    <xf numFmtId="0" fontId="27" fillId="33" borderId="0" xfId="0" applyFont="1" applyFill="1" applyAlignment="1" applyProtection="1">
      <alignment vertical="center"/>
      <protection locked="0"/>
    </xf>
    <xf numFmtId="0" fontId="3" fillId="33" borderId="0" xfId="0" applyFont="1" applyFill="1" applyAlignment="1" applyProtection="1">
      <alignment horizontal="left" vertical="center"/>
      <protection locked="0"/>
    </xf>
    <xf numFmtId="0" fontId="27" fillId="33" borderId="0" xfId="0" applyFont="1" applyFill="1" applyAlignment="1" applyProtection="1">
      <alignment horizontal="left" vertical="center"/>
      <protection locked="0"/>
    </xf>
    <xf numFmtId="0" fontId="5" fillId="33" borderId="0" xfId="0" applyFont="1" applyFill="1" applyAlignment="1" applyProtection="1">
      <alignment vertical="center" shrinkToFit="1"/>
      <protection locked="0"/>
    </xf>
    <xf numFmtId="0" fontId="5" fillId="33" borderId="0" xfId="0" applyFont="1" applyFill="1" applyAlignment="1" applyProtection="1">
      <alignment horizontal="right" vertical="center"/>
      <protection locked="0"/>
    </xf>
    <xf numFmtId="0" fontId="5" fillId="33" borderId="0" xfId="0" applyFont="1" applyFill="1" applyAlignment="1" applyProtection="1">
      <alignment vertical="center"/>
      <protection locked="0"/>
    </xf>
    <xf numFmtId="0" fontId="5" fillId="33" borderId="0" xfId="0" applyFont="1" applyFill="1"/>
    <xf numFmtId="165" fontId="26" fillId="33" borderId="0" xfId="0" applyNumberFormat="1" applyFont="1" applyFill="1" applyAlignment="1" applyProtection="1">
      <alignment vertical="center" shrinkToFit="1"/>
      <protection locked="0"/>
    </xf>
    <xf numFmtId="0" fontId="4" fillId="33" borderId="0" xfId="0" applyFont="1" applyFill="1" applyAlignment="1" applyProtection="1">
      <alignment vertical="center" shrinkToFit="1"/>
      <protection locked="0"/>
    </xf>
    <xf numFmtId="0" fontId="4" fillId="33" borderId="0" xfId="0" applyFont="1" applyFill="1" applyAlignment="1" applyProtection="1">
      <alignment horizontal="right" vertical="center"/>
      <protection locked="0"/>
    </xf>
    <xf numFmtId="0" fontId="4" fillId="33" borderId="0" xfId="0" applyFont="1" applyFill="1" applyAlignment="1" applyProtection="1">
      <alignment vertical="center"/>
      <protection locked="0"/>
    </xf>
    <xf numFmtId="166" fontId="26" fillId="33" borderId="0" xfId="33" applyNumberFormat="1" applyFont="1" applyFill="1" applyAlignment="1" applyProtection="1">
      <alignment horizontal="right" vertical="center"/>
      <protection locked="0"/>
    </xf>
    <xf numFmtId="166" fontId="27" fillId="33" borderId="0" xfId="0" applyNumberFormat="1" applyFont="1" applyFill="1" applyAlignment="1" applyProtection="1">
      <alignment horizontal="right" vertical="center"/>
      <protection locked="0"/>
    </xf>
    <xf numFmtId="0" fontId="26" fillId="33" borderId="10" xfId="0" applyFont="1" applyFill="1" applyBorder="1" applyAlignment="1" applyProtection="1">
      <alignment vertical="center" shrinkToFit="1"/>
      <protection locked="0"/>
    </xf>
    <xf numFmtId="0" fontId="24" fillId="33" borderId="10" xfId="0" applyFont="1" applyFill="1" applyBorder="1" applyAlignment="1" applyProtection="1">
      <alignment vertical="center" shrinkToFit="1"/>
      <protection locked="0"/>
    </xf>
    <xf numFmtId="0" fontId="24" fillId="33" borderId="11" xfId="0" applyFont="1" applyFill="1" applyBorder="1" applyAlignment="1" applyProtection="1">
      <alignment vertical="center" shrinkToFit="1"/>
      <protection locked="0"/>
    </xf>
    <xf numFmtId="0" fontId="24" fillId="33" borderId="0" xfId="0" applyFont="1" applyFill="1"/>
    <xf numFmtId="0" fontId="3" fillId="33" borderId="73" xfId="0" applyFont="1" applyFill="1" applyBorder="1" applyAlignment="1" applyProtection="1">
      <alignment horizontal="center" vertical="center" shrinkToFit="1"/>
      <protection locked="0"/>
    </xf>
    <xf numFmtId="0" fontId="3" fillId="33" borderId="26" xfId="0" applyFont="1" applyFill="1" applyBorder="1" applyAlignment="1" applyProtection="1">
      <alignment horizontal="center" vertical="center" shrinkToFit="1"/>
      <protection locked="0"/>
    </xf>
    <xf numFmtId="0" fontId="3" fillId="33" borderId="10" xfId="0" applyFont="1" applyFill="1" applyBorder="1" applyAlignment="1" applyProtection="1">
      <alignment vertical="center" shrinkToFit="1"/>
      <protection locked="0"/>
    </xf>
    <xf numFmtId="0" fontId="3" fillId="33" borderId="73" xfId="0" applyFont="1" applyFill="1" applyBorder="1" applyAlignment="1">
      <alignment horizontal="center"/>
    </xf>
    <xf numFmtId="0" fontId="3" fillId="33" borderId="26" xfId="0" applyFont="1" applyFill="1" applyBorder="1" applyAlignment="1">
      <alignment horizontal="center"/>
    </xf>
    <xf numFmtId="165" fontId="3" fillId="33" borderId="0" xfId="33" applyFont="1" applyFill="1" applyAlignment="1" applyProtection="1">
      <alignment vertical="center" shrinkToFit="1"/>
      <protection locked="0"/>
    </xf>
    <xf numFmtId="0" fontId="24" fillId="33" borderId="0" xfId="0" applyFont="1" applyFill="1" applyAlignment="1" applyProtection="1">
      <alignment vertical="center" shrinkToFit="1"/>
      <protection locked="0"/>
    </xf>
    <xf numFmtId="168" fontId="3" fillId="33" borderId="0" xfId="33" applyNumberFormat="1" applyFont="1" applyFill="1" applyAlignment="1" applyProtection="1">
      <alignment vertical="center"/>
      <protection locked="0"/>
    </xf>
    <xf numFmtId="168" fontId="4" fillId="33" borderId="0" xfId="0" applyNumberFormat="1" applyFont="1" applyFill="1" applyAlignment="1" applyProtection="1">
      <alignment vertical="center"/>
      <protection locked="0"/>
    </xf>
    <xf numFmtId="166" fontId="3" fillId="33" borderId="0" xfId="33" applyNumberFormat="1" applyFont="1" applyFill="1" applyAlignment="1" applyProtection="1">
      <alignment horizontal="right" vertical="center"/>
      <protection locked="0"/>
    </xf>
    <xf numFmtId="166" fontId="4" fillId="33" borderId="0" xfId="0" applyNumberFormat="1" applyFont="1" applyFill="1" applyAlignment="1" applyProtection="1">
      <alignment horizontal="right" vertical="center"/>
      <protection locked="0"/>
    </xf>
    <xf numFmtId="168" fontId="3" fillId="33" borderId="0" xfId="0" applyNumberFormat="1" applyFont="1" applyFill="1" applyAlignment="1" applyProtection="1">
      <alignment vertical="center"/>
      <protection locked="0"/>
    </xf>
    <xf numFmtId="0" fontId="3" fillId="33" borderId="0" xfId="0" applyFont="1" applyFill="1" applyAlignment="1">
      <alignment vertical="center"/>
    </xf>
    <xf numFmtId="0" fontId="1" fillId="33" borderId="0" xfId="0" applyFont="1" applyFill="1" applyAlignment="1">
      <alignment vertical="center"/>
    </xf>
    <xf numFmtId="0" fontId="5" fillId="33" borderId="0" xfId="0" applyFont="1" applyFill="1" applyAlignment="1">
      <alignment vertical="center"/>
    </xf>
    <xf numFmtId="0" fontId="1" fillId="34" borderId="30" xfId="0" applyFont="1" applyFill="1" applyBorder="1" applyAlignment="1">
      <alignment vertical="center"/>
    </xf>
    <xf numFmtId="0" fontId="0" fillId="34" borderId="0" xfId="0" applyFill="1"/>
    <xf numFmtId="0" fontId="29" fillId="34" borderId="0" xfId="0" applyFont="1" applyFill="1"/>
    <xf numFmtId="0" fontId="0" fillId="35" borderId="0" xfId="0" applyFill="1"/>
    <xf numFmtId="0" fontId="3" fillId="35" borderId="0" xfId="0" applyFont="1" applyFill="1"/>
    <xf numFmtId="0" fontId="26" fillId="35" borderId="0" xfId="0" applyFont="1" applyFill="1"/>
    <xf numFmtId="0" fontId="27" fillId="35" borderId="0" xfId="0" applyFont="1" applyFill="1"/>
    <xf numFmtId="0" fontId="5" fillId="35" borderId="0" xfId="0" applyFont="1" applyFill="1"/>
    <xf numFmtId="2" fontId="40" fillId="36" borderId="61" xfId="0" applyNumberFormat="1" applyFont="1" applyFill="1" applyBorder="1" applyAlignment="1">
      <alignment horizontal="left" vertical="center"/>
    </xf>
    <xf numFmtId="0" fontId="38" fillId="36" borderId="62" xfId="0" applyFont="1" applyFill="1" applyBorder="1" applyAlignment="1">
      <alignment vertical="center"/>
    </xf>
    <xf numFmtId="0" fontId="44" fillId="36" borderId="63" xfId="0" applyFont="1" applyFill="1" applyBorder="1" applyAlignment="1">
      <alignment horizontal="right" vertical="center"/>
    </xf>
    <xf numFmtId="0" fontId="40" fillId="36" borderId="62" xfId="0" applyFont="1" applyFill="1" applyBorder="1" applyAlignment="1">
      <alignment vertical="center"/>
    </xf>
    <xf numFmtId="0" fontId="50" fillId="36" borderId="63" xfId="0" applyFont="1" applyFill="1" applyBorder="1" applyAlignment="1">
      <alignment horizontal="right" vertical="center"/>
    </xf>
    <xf numFmtId="0" fontId="40" fillId="36" borderId="61" xfId="0" applyFont="1" applyFill="1" applyBorder="1" applyAlignment="1">
      <alignment vertical="center"/>
    </xf>
    <xf numFmtId="0" fontId="37" fillId="36" borderId="69" xfId="0" applyFont="1" applyFill="1" applyBorder="1" applyAlignment="1">
      <alignment vertical="center"/>
    </xf>
    <xf numFmtId="0" fontId="37" fillId="36" borderId="71" xfId="0" applyFont="1" applyFill="1" applyBorder="1" applyAlignment="1">
      <alignment vertical="center"/>
    </xf>
    <xf numFmtId="0" fontId="44" fillId="36" borderId="70" xfId="0" applyFont="1" applyFill="1" applyBorder="1" applyAlignment="1">
      <alignment horizontal="right" vertical="center"/>
    </xf>
    <xf numFmtId="0" fontId="38" fillId="36" borderId="63" xfId="0" applyFont="1" applyFill="1" applyBorder="1" applyAlignment="1">
      <alignment vertical="center"/>
    </xf>
    <xf numFmtId="0" fontId="40" fillId="36" borderId="63" xfId="0" applyFont="1" applyFill="1" applyBorder="1" applyAlignment="1">
      <alignment vertical="center"/>
    </xf>
    <xf numFmtId="0" fontId="40" fillId="36" borderId="63" xfId="0" applyFont="1" applyFill="1" applyBorder="1" applyAlignment="1">
      <alignment horizontal="right" vertical="center"/>
    </xf>
    <xf numFmtId="0" fontId="39" fillId="36" borderId="64" xfId="0" applyFont="1" applyFill="1" applyBorder="1" applyAlignment="1">
      <alignment vertical="center"/>
    </xf>
    <xf numFmtId="0" fontId="39" fillId="36" borderId="65" xfId="0" applyFont="1" applyFill="1" applyBorder="1" applyAlignment="1">
      <alignment vertical="center"/>
    </xf>
    <xf numFmtId="0" fontId="40" fillId="36" borderId="69" xfId="0" applyFont="1" applyFill="1" applyBorder="1" applyAlignment="1">
      <alignment vertical="center"/>
    </xf>
    <xf numFmtId="0" fontId="40" fillId="36" borderId="71" xfId="0" applyFont="1" applyFill="1" applyBorder="1" applyAlignment="1">
      <alignment vertical="center"/>
    </xf>
    <xf numFmtId="0" fontId="40" fillId="36" borderId="70" xfId="0" applyFont="1" applyFill="1" applyBorder="1" applyAlignment="1">
      <alignment horizontal="right" vertical="center"/>
    </xf>
    <xf numFmtId="0" fontId="26" fillId="37" borderId="31" xfId="0" applyFont="1" applyFill="1" applyBorder="1" applyAlignment="1">
      <alignment vertical="center"/>
    </xf>
    <xf numFmtId="0" fontId="1" fillId="37" borderId="31" xfId="0" applyFont="1" applyFill="1" applyBorder="1" applyAlignment="1">
      <alignment vertical="center"/>
    </xf>
    <xf numFmtId="0" fontId="3" fillId="37" borderId="31" xfId="0" applyFont="1" applyFill="1" applyBorder="1" applyAlignment="1">
      <alignment horizontal="justify" vertical="center" wrapText="1"/>
    </xf>
    <xf numFmtId="0" fontId="3" fillId="37" borderId="31" xfId="0" applyFont="1" applyFill="1" applyBorder="1" applyAlignment="1">
      <alignment vertical="center"/>
    </xf>
    <xf numFmtId="0" fontId="27" fillId="37" borderId="31" xfId="0" applyFont="1" applyFill="1" applyBorder="1" applyAlignment="1">
      <alignment vertical="center"/>
    </xf>
    <xf numFmtId="0" fontId="33" fillId="37" borderId="31" xfId="0" applyFont="1" applyFill="1" applyBorder="1" applyAlignment="1">
      <alignment horizontal="right" vertical="center"/>
    </xf>
    <xf numFmtId="0" fontId="5" fillId="37" borderId="31" xfId="0" applyFont="1" applyFill="1" applyBorder="1" applyAlignment="1">
      <alignment vertical="center"/>
    </xf>
    <xf numFmtId="0" fontId="25" fillId="37" borderId="31" xfId="0" applyFont="1" applyFill="1" applyBorder="1" applyAlignment="1">
      <alignment horizontal="right" vertical="center"/>
    </xf>
    <xf numFmtId="0" fontId="4" fillId="37" borderId="31" xfId="0" applyFont="1" applyFill="1" applyBorder="1" applyAlignment="1">
      <alignment vertical="center"/>
    </xf>
    <xf numFmtId="0" fontId="3" fillId="37" borderId="31" xfId="0" applyFont="1" applyFill="1" applyBorder="1" applyAlignment="1">
      <alignment horizontal="justify" vertical="center"/>
    </xf>
    <xf numFmtId="0" fontId="48" fillId="37" borderId="31" xfId="0" applyFont="1" applyFill="1" applyBorder="1" applyAlignment="1">
      <alignment horizontal="right" vertical="center"/>
    </xf>
    <xf numFmtId="0" fontId="49" fillId="37" borderId="31" xfId="0" applyFont="1" applyFill="1" applyBorder="1" applyAlignment="1">
      <alignment horizontal="right" vertical="center"/>
    </xf>
    <xf numFmtId="0" fontId="0" fillId="37" borderId="31" xfId="0" applyFill="1" applyBorder="1"/>
    <xf numFmtId="0" fontId="1" fillId="37" borderId="30" xfId="0" applyFont="1" applyFill="1" applyBorder="1" applyAlignment="1">
      <alignment vertical="center"/>
    </xf>
    <xf numFmtId="0" fontId="3" fillId="37" borderId="30" xfId="0" applyFont="1" applyFill="1" applyBorder="1" applyAlignment="1">
      <alignment vertical="center"/>
    </xf>
    <xf numFmtId="0" fontId="26" fillId="37" borderId="30" xfId="0" applyFont="1" applyFill="1" applyBorder="1" applyAlignment="1">
      <alignment vertical="center"/>
    </xf>
    <xf numFmtId="0" fontId="27" fillId="37" borderId="30" xfId="0" applyFont="1" applyFill="1" applyBorder="1" applyAlignment="1">
      <alignment vertical="center"/>
    </xf>
    <xf numFmtId="0" fontId="5" fillId="37" borderId="30" xfId="0" applyFont="1" applyFill="1" applyBorder="1" applyAlignment="1">
      <alignment vertical="center"/>
    </xf>
    <xf numFmtId="0" fontId="4" fillId="37" borderId="30" xfId="0" applyFont="1" applyFill="1" applyBorder="1" applyAlignment="1">
      <alignment vertical="center"/>
    </xf>
    <xf numFmtId="0" fontId="0" fillId="37" borderId="30" xfId="0" applyFill="1" applyBorder="1"/>
    <xf numFmtId="0" fontId="37" fillId="0" borderId="0" xfId="0" applyFont="1" applyAlignment="1">
      <alignment horizontal="left"/>
    </xf>
    <xf numFmtId="0" fontId="38" fillId="0" borderId="0" xfId="0" applyFont="1" applyAlignment="1">
      <alignment vertical="center"/>
    </xf>
    <xf numFmtId="0" fontId="38" fillId="0" borderId="0" xfId="0" applyFont="1"/>
    <xf numFmtId="0" fontId="39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9" fillId="0" borderId="0" xfId="0" applyFont="1" applyAlignment="1">
      <alignment vertical="center" shrinkToFit="1"/>
    </xf>
    <xf numFmtId="0" fontId="39" fillId="27" borderId="0" xfId="0" applyFont="1" applyFill="1" applyAlignment="1">
      <alignment vertical="center"/>
    </xf>
    <xf numFmtId="0" fontId="37" fillId="0" borderId="0" xfId="0" applyFont="1" applyAlignment="1">
      <alignment vertical="top"/>
    </xf>
    <xf numFmtId="0" fontId="37" fillId="0" borderId="0" xfId="0" applyFont="1" applyAlignment="1">
      <alignment vertical="center"/>
    </xf>
    <xf numFmtId="0" fontId="43" fillId="0" borderId="0" xfId="0" applyFont="1" applyAlignment="1">
      <alignment horizontal="right"/>
    </xf>
    <xf numFmtId="0" fontId="38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40" fillId="0" borderId="0" xfId="0" applyFont="1" applyAlignment="1">
      <alignment vertical="center"/>
    </xf>
    <xf numFmtId="0" fontId="41" fillId="0" borderId="0" xfId="0" applyFont="1" applyAlignment="1">
      <alignment horizontal="left" vertical="center" wrapText="1"/>
    </xf>
    <xf numFmtId="0" fontId="3" fillId="0" borderId="0" xfId="0" applyFont="1"/>
    <xf numFmtId="0" fontId="38" fillId="29" borderId="0" xfId="0" applyFont="1" applyFill="1" applyAlignment="1">
      <alignment vertical="center"/>
    </xf>
    <xf numFmtId="0" fontId="39" fillId="29" borderId="0" xfId="0" applyFont="1" applyFill="1" applyAlignment="1">
      <alignment vertical="center"/>
    </xf>
    <xf numFmtId="0" fontId="41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41" fillId="0" borderId="0" xfId="0" applyFont="1"/>
    <xf numFmtId="0" fontId="41" fillId="0" borderId="0" xfId="0" applyFont="1" applyAlignment="1">
      <alignment horizontal="right"/>
    </xf>
    <xf numFmtId="0" fontId="39" fillId="36" borderId="0" xfId="0" applyFont="1" applyFill="1" applyAlignment="1">
      <alignment vertical="center"/>
    </xf>
    <xf numFmtId="1" fontId="41" fillId="0" borderId="0" xfId="0" applyNumberFormat="1" applyFont="1" applyAlignment="1">
      <alignment horizontal="center" vertical="center"/>
    </xf>
    <xf numFmtId="2" fontId="41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right" vertical="center"/>
    </xf>
    <xf numFmtId="0" fontId="39" fillId="0" borderId="0" xfId="0" applyFont="1" applyAlignment="1">
      <alignment horizontal="right" vertical="center"/>
    </xf>
    <xf numFmtId="3" fontId="41" fillId="0" borderId="0" xfId="0" applyNumberFormat="1" applyFont="1" applyAlignment="1">
      <alignment vertical="center"/>
    </xf>
    <xf numFmtId="0" fontId="41" fillId="27" borderId="0" xfId="0" applyFont="1" applyFill="1" applyAlignment="1">
      <alignment horizontal="center" vertical="center"/>
    </xf>
    <xf numFmtId="2" fontId="41" fillId="27" borderId="0" xfId="0" applyNumberFormat="1" applyFont="1" applyFill="1" applyAlignment="1">
      <alignment horizontal="center" vertical="center"/>
    </xf>
    <xf numFmtId="0" fontId="39" fillId="27" borderId="0" xfId="0" applyFont="1" applyFill="1" applyAlignment="1">
      <alignment horizontal="right" vertical="center"/>
    </xf>
    <xf numFmtId="3" fontId="41" fillId="27" borderId="0" xfId="0" applyNumberFormat="1" applyFont="1" applyFill="1" applyAlignment="1">
      <alignment vertical="center"/>
    </xf>
    <xf numFmtId="0" fontId="41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3" fontId="42" fillId="0" borderId="0" xfId="0" applyNumberFormat="1" applyFont="1" applyAlignment="1">
      <alignment vertical="center"/>
    </xf>
    <xf numFmtId="0" fontId="42" fillId="0" borderId="0" xfId="0" applyFont="1" applyAlignment="1">
      <alignment horizontal="center" vertical="center"/>
    </xf>
    <xf numFmtId="2" fontId="42" fillId="0" borderId="0" xfId="0" applyNumberFormat="1" applyFont="1" applyAlignment="1">
      <alignment horizontal="center" vertical="center"/>
    </xf>
    <xf numFmtId="0" fontId="36" fillId="27" borderId="0" xfId="0" applyFont="1" applyFill="1" applyAlignment="1">
      <alignment vertical="center"/>
    </xf>
    <xf numFmtId="0" fontId="36" fillId="27" borderId="0" xfId="0" applyFont="1" applyFill="1" applyAlignment="1">
      <alignment horizontal="right" vertical="center"/>
    </xf>
    <xf numFmtId="3" fontId="42" fillId="27" borderId="0" xfId="0" applyNumberFormat="1" applyFont="1" applyFill="1" applyAlignment="1">
      <alignment vertical="center"/>
    </xf>
    <xf numFmtId="0" fontId="42" fillId="0" borderId="0" xfId="0" applyFont="1" applyAlignment="1">
      <alignment vertical="center"/>
    </xf>
    <xf numFmtId="0" fontId="42" fillId="27" borderId="0" xfId="0" applyFont="1" applyFill="1" applyAlignment="1">
      <alignment horizontal="center" vertical="center"/>
    </xf>
    <xf numFmtId="0" fontId="42" fillId="27" borderId="0" xfId="0" applyFont="1" applyFill="1" applyAlignment="1">
      <alignment vertical="center"/>
    </xf>
    <xf numFmtId="0" fontId="37" fillId="0" borderId="0" xfId="0" applyFont="1" applyAlignment="1">
      <alignment horizontal="center" vertical="center"/>
    </xf>
    <xf numFmtId="0" fontId="41" fillId="27" borderId="0" xfId="0" applyFont="1" applyFill="1" applyAlignment="1">
      <alignment horizontal="right" vertical="center"/>
    </xf>
    <xf numFmtId="0" fontId="36" fillId="0" borderId="0" xfId="0" applyFont="1"/>
    <xf numFmtId="0" fontId="0" fillId="24" borderId="0" xfId="0" applyFill="1"/>
    <xf numFmtId="0" fontId="36" fillId="24" borderId="0" xfId="0" applyFont="1" applyFill="1"/>
    <xf numFmtId="0" fontId="1" fillId="37" borderId="33" xfId="0" applyFont="1" applyFill="1" applyBorder="1" applyAlignment="1">
      <alignment vertical="center"/>
    </xf>
    <xf numFmtId="0" fontId="0" fillId="37" borderId="34" xfId="0" applyFill="1" applyBorder="1"/>
    <xf numFmtId="0" fontId="36" fillId="37" borderId="34" xfId="0" applyFont="1" applyFill="1" applyBorder="1"/>
    <xf numFmtId="0" fontId="0" fillId="37" borderId="35" xfId="0" applyFill="1" applyBorder="1"/>
    <xf numFmtId="0" fontId="5" fillId="37" borderId="27" xfId="0" applyFont="1" applyFill="1" applyBorder="1" applyAlignment="1">
      <alignment vertical="center"/>
    </xf>
    <xf numFmtId="0" fontId="3" fillId="0" borderId="74" xfId="0" applyFont="1" applyBorder="1" applyAlignment="1">
      <alignment vertical="center"/>
    </xf>
    <xf numFmtId="0" fontId="37" fillId="36" borderId="75" xfId="0" applyFont="1" applyFill="1" applyBorder="1" applyAlignment="1">
      <alignment vertical="center"/>
    </xf>
    <xf numFmtId="0" fontId="37" fillId="36" borderId="76" xfId="0" applyFont="1" applyFill="1" applyBorder="1" applyAlignment="1">
      <alignment vertical="center"/>
    </xf>
    <xf numFmtId="0" fontId="44" fillId="36" borderId="77" xfId="0" applyFont="1" applyFill="1" applyBorder="1" applyAlignment="1">
      <alignment horizontal="right" vertical="center"/>
    </xf>
    <xf numFmtId="0" fontId="5" fillId="0" borderId="78" xfId="0" applyFont="1" applyBorder="1" applyAlignment="1">
      <alignment vertical="center"/>
    </xf>
    <xf numFmtId="0" fontId="5" fillId="37" borderId="29" xfId="0" applyFont="1" applyFill="1" applyBorder="1" applyAlignment="1">
      <alignment vertical="center"/>
    </xf>
    <xf numFmtId="0" fontId="3" fillId="37" borderId="33" xfId="0" applyFont="1" applyFill="1" applyBorder="1" applyAlignment="1">
      <alignment vertical="center"/>
    </xf>
    <xf numFmtId="0" fontId="3" fillId="0" borderId="79" xfId="0" applyFont="1" applyBorder="1" applyAlignment="1">
      <alignment vertical="center"/>
    </xf>
    <xf numFmtId="0" fontId="41" fillId="0" borderId="34" xfId="0" applyFont="1" applyBorder="1" applyAlignment="1">
      <alignment horizontal="left" vertical="center" wrapText="1"/>
    </xf>
    <xf numFmtId="0" fontId="39" fillId="0" borderId="34" xfId="0" applyFont="1" applyBorder="1" applyAlignment="1">
      <alignment vertical="center"/>
    </xf>
    <xf numFmtId="0" fontId="38" fillId="0" borderId="34" xfId="0" applyFont="1" applyBorder="1" applyAlignment="1">
      <alignment vertical="center"/>
    </xf>
    <xf numFmtId="0" fontId="38" fillId="0" borderId="34" xfId="0" applyFont="1" applyBorder="1" applyAlignment="1">
      <alignment vertical="top"/>
    </xf>
    <xf numFmtId="0" fontId="38" fillId="0" borderId="81" xfId="0" applyFont="1" applyBorder="1" applyAlignment="1">
      <alignment vertical="top"/>
    </xf>
    <xf numFmtId="0" fontId="3" fillId="0" borderId="82" xfId="0" applyFont="1" applyBorder="1" applyAlignment="1">
      <alignment vertical="center"/>
    </xf>
    <xf numFmtId="0" fontId="3" fillId="37" borderId="35" xfId="0" applyFont="1" applyFill="1" applyBorder="1" applyAlignment="1">
      <alignment vertical="center"/>
    </xf>
    <xf numFmtId="0" fontId="38" fillId="0" borderId="36" xfId="0" applyFont="1" applyBorder="1" applyAlignment="1">
      <alignment horizontal="center"/>
    </xf>
    <xf numFmtId="0" fontId="38" fillId="0" borderId="32" xfId="0" applyFont="1" applyBorder="1" applyAlignment="1">
      <alignment horizontal="center"/>
    </xf>
    <xf numFmtId="0" fontId="38" fillId="0" borderId="37" xfId="0" applyFont="1" applyBorder="1" applyAlignment="1">
      <alignment horizontal="center"/>
    </xf>
    <xf numFmtId="0" fontId="38" fillId="0" borderId="33" xfId="0" applyFont="1" applyBorder="1" applyAlignment="1">
      <alignment horizontal="center"/>
    </xf>
    <xf numFmtId="0" fontId="38" fillId="0" borderId="34" xfId="0" applyFont="1" applyBorder="1" applyAlignment="1">
      <alignment horizontal="center"/>
    </xf>
    <xf numFmtId="0" fontId="38" fillId="0" borderId="35" xfId="0" applyFont="1" applyBorder="1" applyAlignment="1">
      <alignment horizontal="center"/>
    </xf>
    <xf numFmtId="2" fontId="47" fillId="37" borderId="27" xfId="0" applyNumberFormat="1" applyFont="1" applyFill="1" applyBorder="1" applyAlignment="1">
      <alignment horizontal="center" vertical="center"/>
    </xf>
    <xf numFmtId="0" fontId="47" fillId="37" borderId="28" xfId="0" applyFont="1" applyFill="1" applyBorder="1" applyAlignment="1">
      <alignment horizontal="center" vertical="center"/>
    </xf>
    <xf numFmtId="0" fontId="47" fillId="37" borderId="29" xfId="0" applyFont="1" applyFill="1" applyBorder="1" applyAlignment="1">
      <alignment horizontal="center" vertical="center"/>
    </xf>
    <xf numFmtId="0" fontId="37" fillId="0" borderId="27" xfId="0" applyFont="1" applyBorder="1" applyAlignment="1">
      <alignment horizontal="center" vertical="top" shrinkToFit="1"/>
    </xf>
    <xf numFmtId="0" fontId="0" fillId="0" borderId="28" xfId="0" applyBorder="1" applyAlignment="1">
      <alignment vertical="top" shrinkToFit="1"/>
    </xf>
    <xf numFmtId="0" fontId="0" fillId="0" borderId="29" xfId="0" applyBorder="1" applyAlignment="1">
      <alignment vertical="top" shrinkToFit="1"/>
    </xf>
    <xf numFmtId="3" fontId="41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165" fontId="41" fillId="36" borderId="69" xfId="33" applyFont="1" applyFill="1" applyBorder="1" applyAlignment="1" applyProtection="1">
      <alignment vertical="center" shrinkToFit="1"/>
      <protection locked="0"/>
    </xf>
    <xf numFmtId="165" fontId="41" fillId="36" borderId="71" xfId="33" applyFont="1" applyFill="1" applyBorder="1" applyAlignment="1" applyProtection="1">
      <alignment vertical="center" shrinkToFit="1"/>
      <protection locked="0"/>
    </xf>
    <xf numFmtId="165" fontId="41" fillId="36" borderId="70" xfId="33" applyFont="1" applyFill="1" applyBorder="1" applyAlignment="1" applyProtection="1">
      <alignment vertical="center" shrinkToFit="1"/>
      <protection locked="0"/>
    </xf>
    <xf numFmtId="2" fontId="41" fillId="0" borderId="0" xfId="33" applyNumberFormat="1" applyFont="1" applyBorder="1" applyAlignment="1">
      <alignment horizontal="center" vertical="center" shrinkToFit="1"/>
    </xf>
    <xf numFmtId="0" fontId="40" fillId="36" borderId="61" xfId="0" applyFont="1" applyFill="1" applyBorder="1" applyAlignment="1">
      <alignment horizontal="left" vertical="center" wrapText="1"/>
    </xf>
    <xf numFmtId="0" fontId="40" fillId="36" borderId="62" xfId="0" applyFont="1" applyFill="1" applyBorder="1" applyAlignment="1">
      <alignment horizontal="left" vertical="center" wrapText="1"/>
    </xf>
    <xf numFmtId="0" fontId="40" fillId="36" borderId="63" xfId="0" applyFont="1" applyFill="1" applyBorder="1" applyAlignment="1">
      <alignment horizontal="left" vertical="center" wrapText="1"/>
    </xf>
    <xf numFmtId="0" fontId="40" fillId="36" borderId="64" xfId="0" applyFont="1" applyFill="1" applyBorder="1" applyAlignment="1">
      <alignment horizontal="left" vertical="center" wrapText="1"/>
    </xf>
    <xf numFmtId="0" fontId="40" fillId="36" borderId="0" xfId="0" applyFont="1" applyFill="1" applyAlignment="1">
      <alignment horizontal="left" vertical="center" wrapText="1"/>
    </xf>
    <xf numFmtId="0" fontId="40" fillId="36" borderId="65" xfId="0" applyFont="1" applyFill="1" applyBorder="1" applyAlignment="1">
      <alignment horizontal="left" vertical="center" wrapText="1"/>
    </xf>
    <xf numFmtId="0" fontId="40" fillId="36" borderId="66" xfId="0" applyFont="1" applyFill="1" applyBorder="1" applyAlignment="1">
      <alignment horizontal="left" vertical="center" wrapText="1"/>
    </xf>
    <xf numFmtId="0" fontId="40" fillId="36" borderId="67" xfId="0" applyFont="1" applyFill="1" applyBorder="1" applyAlignment="1">
      <alignment horizontal="left" vertical="center" wrapText="1"/>
    </xf>
    <xf numFmtId="0" fontId="40" fillId="36" borderId="68" xfId="0" applyFont="1" applyFill="1" applyBorder="1" applyAlignment="1">
      <alignment horizontal="left" vertical="center" wrapText="1"/>
    </xf>
    <xf numFmtId="0" fontId="56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166" fontId="41" fillId="0" borderId="0" xfId="0" applyNumberFormat="1" applyFont="1" applyAlignment="1">
      <alignment horizontal="center" vertical="center"/>
    </xf>
    <xf numFmtId="0" fontId="39" fillId="0" borderId="66" xfId="0" applyFont="1" applyBorder="1" applyAlignment="1" applyProtection="1">
      <alignment horizontal="left" vertical="center" shrinkToFit="1"/>
      <protection locked="0"/>
    </xf>
    <xf numFmtId="0" fontId="39" fillId="0" borderId="67" xfId="0" applyFont="1" applyBorder="1" applyAlignment="1" applyProtection="1">
      <alignment horizontal="left" vertical="center" shrinkToFit="1"/>
      <protection locked="0"/>
    </xf>
    <xf numFmtId="0" fontId="39" fillId="0" borderId="68" xfId="0" applyFont="1" applyBorder="1" applyAlignment="1" applyProtection="1">
      <alignment horizontal="left" vertical="center" shrinkToFit="1"/>
      <protection locked="0"/>
    </xf>
    <xf numFmtId="0" fontId="38" fillId="0" borderId="0" xfId="0" applyFont="1" applyAlignment="1">
      <alignment horizontal="left" vertical="top" wrapText="1"/>
    </xf>
    <xf numFmtId="0" fontId="38" fillId="0" borderId="0" xfId="0" applyFont="1" applyAlignment="1">
      <alignment horizontal="left" vertical="top"/>
    </xf>
    <xf numFmtId="0" fontId="38" fillId="0" borderId="65" xfId="0" applyFont="1" applyBorder="1" applyAlignment="1">
      <alignment horizontal="left" vertical="top"/>
    </xf>
    <xf numFmtId="0" fontId="38" fillId="0" borderId="0" xfId="0" applyFont="1" applyAlignment="1">
      <alignment horizontal="justify" vertical="center"/>
    </xf>
    <xf numFmtId="0" fontId="38" fillId="0" borderId="0" xfId="0" applyFont="1" applyAlignment="1">
      <alignment vertical="center"/>
    </xf>
    <xf numFmtId="0" fontId="38" fillId="0" borderId="65" xfId="0" applyFont="1" applyBorder="1" applyAlignment="1">
      <alignment vertical="center"/>
    </xf>
    <xf numFmtId="165" fontId="37" fillId="0" borderId="0" xfId="33" applyFont="1" applyBorder="1" applyAlignment="1">
      <alignment horizontal="center" vertical="center"/>
    </xf>
    <xf numFmtId="167" fontId="41" fillId="0" borderId="10" xfId="33" applyNumberFormat="1" applyFont="1" applyBorder="1" applyAlignment="1">
      <alignment vertical="center"/>
    </xf>
    <xf numFmtId="165" fontId="41" fillId="0" borderId="10" xfId="33" applyFont="1" applyBorder="1" applyAlignment="1">
      <alignment vertical="center"/>
    </xf>
    <xf numFmtId="0" fontId="41" fillId="0" borderId="2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34" fillId="0" borderId="64" xfId="31" applyBorder="1" applyAlignment="1">
      <alignment horizontal="left" vertical="center" shrinkToFit="1"/>
      <protection locked="0"/>
    </xf>
    <xf numFmtId="0" fontId="39" fillId="0" borderId="0" xfId="0" applyFont="1" applyAlignment="1" applyProtection="1">
      <alignment horizontal="left" vertical="center" shrinkToFit="1"/>
      <protection locked="0"/>
    </xf>
    <xf numFmtId="0" fontId="39" fillId="0" borderId="65" xfId="0" applyFont="1" applyBorder="1" applyAlignment="1" applyProtection="1">
      <alignment horizontal="left" vertical="center" shrinkToFit="1"/>
      <protection locked="0"/>
    </xf>
    <xf numFmtId="0" fontId="39" fillId="0" borderId="64" xfId="0" applyFont="1" applyBorder="1" applyAlignment="1" applyProtection="1">
      <alignment horizontal="left" vertical="center" shrinkToFit="1"/>
      <protection locked="0"/>
    </xf>
    <xf numFmtId="0" fontId="42" fillId="0" borderId="14" xfId="0" applyFont="1" applyBorder="1" applyAlignment="1">
      <alignment horizontal="center" vertical="center"/>
    </xf>
    <xf numFmtId="2" fontId="42" fillId="28" borderId="36" xfId="0" applyNumberFormat="1" applyFont="1" applyFill="1" applyBorder="1" applyAlignment="1">
      <alignment horizontal="center" vertical="center"/>
    </xf>
    <xf numFmtId="2" fontId="42" fillId="28" borderId="32" xfId="0" applyNumberFormat="1" applyFont="1" applyFill="1" applyBorder="1" applyAlignment="1">
      <alignment horizontal="center" vertical="center"/>
    </xf>
    <xf numFmtId="2" fontId="42" fillId="28" borderId="37" xfId="0" applyNumberFormat="1" applyFont="1" applyFill="1" applyBorder="1" applyAlignment="1">
      <alignment horizontal="center" vertical="center"/>
    </xf>
    <xf numFmtId="1" fontId="42" fillId="0" borderId="0" xfId="33" applyNumberFormat="1" applyFont="1" applyBorder="1" applyAlignment="1">
      <alignment horizontal="center" vertical="center" shrinkToFit="1"/>
    </xf>
    <xf numFmtId="2" fontId="42" fillId="0" borderId="0" xfId="33" applyNumberFormat="1" applyFont="1" applyBorder="1" applyAlignment="1">
      <alignment horizontal="center" vertical="center" shrinkToFit="1"/>
    </xf>
    <xf numFmtId="2" fontId="41" fillId="0" borderId="36" xfId="0" applyNumberFormat="1" applyFont="1" applyBorder="1" applyAlignment="1">
      <alignment horizontal="center" vertical="center"/>
    </xf>
    <xf numFmtId="2" fontId="41" fillId="0" borderId="32" xfId="0" applyNumberFormat="1" applyFont="1" applyBorder="1" applyAlignment="1">
      <alignment horizontal="center" vertical="center"/>
    </xf>
    <xf numFmtId="2" fontId="41" fillId="0" borderId="37" xfId="0" applyNumberFormat="1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2" fontId="41" fillId="27" borderId="0" xfId="33" applyNumberFormat="1" applyFont="1" applyFill="1" applyBorder="1" applyAlignment="1">
      <alignment horizontal="center" vertical="center" shrinkToFit="1"/>
    </xf>
    <xf numFmtId="164" fontId="41" fillId="36" borderId="61" xfId="34" applyFont="1" applyFill="1" applyBorder="1" applyAlignment="1">
      <alignment horizontal="center" vertical="center" wrapText="1"/>
    </xf>
    <xf numFmtId="164" fontId="41" fillId="36" borderId="62" xfId="34" applyFont="1" applyFill="1" applyBorder="1" applyAlignment="1">
      <alignment horizontal="center" vertical="center" wrapText="1"/>
    </xf>
    <xf numFmtId="164" fontId="41" fillId="36" borderId="63" xfId="34" applyFont="1" applyFill="1" applyBorder="1" applyAlignment="1">
      <alignment horizontal="center" vertical="center" wrapText="1"/>
    </xf>
    <xf numFmtId="164" fontId="41" fillId="36" borderId="64" xfId="34" applyFont="1" applyFill="1" applyBorder="1" applyAlignment="1">
      <alignment horizontal="center" vertical="center" wrapText="1"/>
    </xf>
    <xf numFmtId="164" fontId="41" fillId="36" borderId="0" xfId="34" applyFont="1" applyFill="1" applyBorder="1" applyAlignment="1">
      <alignment horizontal="center" vertical="center" wrapText="1"/>
    </xf>
    <xf numFmtId="164" fontId="41" fillId="36" borderId="65" xfId="34" applyFont="1" applyFill="1" applyBorder="1" applyAlignment="1">
      <alignment horizontal="center" vertical="center" wrapText="1"/>
    </xf>
    <xf numFmtId="164" fontId="41" fillId="36" borderId="66" xfId="34" applyFont="1" applyFill="1" applyBorder="1" applyAlignment="1">
      <alignment horizontal="center" vertical="center" wrapText="1"/>
    </xf>
    <xf numFmtId="164" fontId="41" fillId="36" borderId="67" xfId="34" applyFont="1" applyFill="1" applyBorder="1" applyAlignment="1">
      <alignment horizontal="center" vertical="center" wrapText="1"/>
    </xf>
    <xf numFmtId="164" fontId="41" fillId="36" borderId="68" xfId="34" applyFont="1" applyFill="1" applyBorder="1" applyAlignment="1">
      <alignment horizontal="center" vertical="center" wrapText="1"/>
    </xf>
    <xf numFmtId="164" fontId="42" fillId="24" borderId="27" xfId="34" applyFont="1" applyFill="1" applyBorder="1" applyAlignment="1">
      <alignment horizontal="center" vertical="center"/>
    </xf>
    <xf numFmtId="164" fontId="42" fillId="24" borderId="28" xfId="34" applyFont="1" applyFill="1" applyBorder="1" applyAlignment="1">
      <alignment horizontal="center" vertical="center"/>
    </xf>
    <xf numFmtId="164" fontId="42" fillId="24" borderId="29" xfId="34" applyFont="1" applyFill="1" applyBorder="1" applyAlignment="1">
      <alignment horizontal="center" vertical="center"/>
    </xf>
    <xf numFmtId="164" fontId="42" fillId="24" borderId="30" xfId="34" applyFont="1" applyFill="1" applyBorder="1" applyAlignment="1">
      <alignment horizontal="center" vertical="center"/>
    </xf>
    <xf numFmtId="164" fontId="42" fillId="24" borderId="0" xfId="34" applyFont="1" applyFill="1" applyBorder="1" applyAlignment="1">
      <alignment horizontal="center" vertical="center"/>
    </xf>
    <xf numFmtId="164" fontId="42" fillId="24" borderId="31" xfId="34" applyFont="1" applyFill="1" applyBorder="1" applyAlignment="1">
      <alignment horizontal="center" vertical="center"/>
    </xf>
    <xf numFmtId="164" fontId="42" fillId="24" borderId="33" xfId="34" applyFont="1" applyFill="1" applyBorder="1" applyAlignment="1">
      <alignment horizontal="center" vertical="center"/>
    </xf>
    <xf numFmtId="164" fontId="42" fillId="24" borderId="34" xfId="34" applyFont="1" applyFill="1" applyBorder="1" applyAlignment="1">
      <alignment horizontal="center" vertical="center"/>
    </xf>
    <xf numFmtId="164" fontId="42" fillId="24" borderId="35" xfId="34" applyFont="1" applyFill="1" applyBorder="1" applyAlignment="1">
      <alignment horizontal="center" vertical="center"/>
    </xf>
    <xf numFmtId="167" fontId="42" fillId="0" borderId="0" xfId="33" applyNumberFormat="1" applyFont="1" applyBorder="1" applyAlignment="1">
      <alignment horizontal="center" vertical="center" shrinkToFit="1"/>
    </xf>
    <xf numFmtId="2" fontId="41" fillId="28" borderId="36" xfId="0" applyNumberFormat="1" applyFont="1" applyFill="1" applyBorder="1" applyAlignment="1">
      <alignment horizontal="center" vertical="center"/>
    </xf>
    <xf numFmtId="2" fontId="41" fillId="28" borderId="32" xfId="0" applyNumberFormat="1" applyFont="1" applyFill="1" applyBorder="1" applyAlignment="1">
      <alignment horizontal="center" vertical="center"/>
    </xf>
    <xf numFmtId="2" fontId="41" fillId="28" borderId="37" xfId="0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left" vertical="center" wrapText="1" shrinkToFit="1"/>
    </xf>
    <xf numFmtId="0" fontId="54" fillId="0" borderId="65" xfId="0" applyFont="1" applyBorder="1" applyAlignment="1">
      <alignment horizontal="left" vertical="center" wrapText="1" shrinkToFit="1"/>
    </xf>
    <xf numFmtId="0" fontId="54" fillId="0" borderId="67" xfId="0" applyFont="1" applyBorder="1" applyAlignment="1">
      <alignment horizontal="left" vertical="center" wrapText="1" shrinkToFit="1"/>
    </xf>
    <xf numFmtId="0" fontId="54" fillId="0" borderId="68" xfId="0" applyFont="1" applyBorder="1" applyAlignment="1">
      <alignment horizontal="left" vertical="center" wrapText="1" shrinkToFit="1"/>
    </xf>
    <xf numFmtId="0" fontId="37" fillId="0" borderId="24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40" fillId="36" borderId="69" xfId="0" applyFont="1" applyFill="1" applyBorder="1" applyAlignment="1">
      <alignment vertical="center"/>
    </xf>
    <xf numFmtId="0" fontId="40" fillId="36" borderId="71" xfId="0" applyFont="1" applyFill="1" applyBorder="1" applyAlignment="1">
      <alignment vertical="center"/>
    </xf>
    <xf numFmtId="0" fontId="40" fillId="36" borderId="70" xfId="0" applyFont="1" applyFill="1" applyBorder="1" applyAlignment="1">
      <alignment vertical="center"/>
    </xf>
    <xf numFmtId="0" fontId="41" fillId="27" borderId="14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172" fontId="38" fillId="0" borderId="67" xfId="0" quotePrefix="1" applyNumberFormat="1" applyFont="1" applyBorder="1" applyAlignment="1" applyProtection="1">
      <alignment horizontal="center" vertical="center" shrinkToFit="1"/>
      <protection locked="0"/>
    </xf>
    <xf numFmtId="172" fontId="38" fillId="0" borderId="67" xfId="0" applyNumberFormat="1" applyFont="1" applyBorder="1" applyAlignment="1" applyProtection="1">
      <alignment horizontal="center" vertical="center" shrinkToFit="1"/>
      <protection locked="0"/>
    </xf>
    <xf numFmtId="0" fontId="34" fillId="0" borderId="66" xfId="31" applyBorder="1" applyAlignment="1">
      <alignment horizontal="left" vertical="center" shrinkToFit="1"/>
      <protection locked="0"/>
    </xf>
    <xf numFmtId="0" fontId="40" fillId="36" borderId="61" xfId="0" applyFont="1" applyFill="1" applyBorder="1" applyAlignment="1">
      <alignment vertical="center" wrapText="1"/>
    </xf>
    <xf numFmtId="0" fontId="40" fillId="36" borderId="62" xfId="0" applyFont="1" applyFill="1" applyBorder="1" applyAlignment="1">
      <alignment vertical="center" wrapText="1"/>
    </xf>
    <xf numFmtId="0" fontId="40" fillId="36" borderId="64" xfId="0" applyFont="1" applyFill="1" applyBorder="1" applyAlignment="1">
      <alignment vertical="center" wrapText="1"/>
    </xf>
    <xf numFmtId="0" fontId="40" fillId="36" borderId="0" xfId="0" applyFont="1" applyFill="1" applyAlignment="1">
      <alignment vertical="center" wrapText="1"/>
    </xf>
    <xf numFmtId="0" fontId="40" fillId="36" borderId="66" xfId="0" applyFont="1" applyFill="1" applyBorder="1" applyAlignment="1">
      <alignment vertical="center" wrapText="1"/>
    </xf>
    <xf numFmtId="0" fontId="40" fillId="36" borderId="67" xfId="0" applyFont="1" applyFill="1" applyBorder="1" applyAlignment="1">
      <alignment vertical="center" wrapText="1"/>
    </xf>
    <xf numFmtId="3" fontId="39" fillId="0" borderId="66" xfId="0" applyNumberFormat="1" applyFont="1" applyBorder="1" applyAlignment="1" applyProtection="1">
      <alignment horizontal="left" vertical="center" shrinkToFit="1"/>
      <protection locked="0"/>
    </xf>
    <xf numFmtId="2" fontId="41" fillId="28" borderId="19" xfId="0" applyNumberFormat="1" applyFont="1" applyFill="1" applyBorder="1" applyAlignment="1">
      <alignment horizontal="center" vertical="center"/>
    </xf>
    <xf numFmtId="2" fontId="41" fillId="28" borderId="10" xfId="0" applyNumberFormat="1" applyFont="1" applyFill="1" applyBorder="1" applyAlignment="1">
      <alignment horizontal="center" vertical="center"/>
    </xf>
    <xf numFmtId="2" fontId="41" fillId="28" borderId="11" xfId="0" applyNumberFormat="1" applyFont="1" applyFill="1" applyBorder="1" applyAlignment="1">
      <alignment horizontal="center" vertical="center"/>
    </xf>
    <xf numFmtId="0" fontId="27" fillId="36" borderId="61" xfId="0" applyFont="1" applyFill="1" applyBorder="1" applyAlignment="1">
      <alignment horizontal="left"/>
    </xf>
    <xf numFmtId="0" fontId="27" fillId="36" borderId="62" xfId="0" applyFont="1" applyFill="1" applyBorder="1" applyAlignment="1">
      <alignment horizontal="left"/>
    </xf>
    <xf numFmtId="0" fontId="27" fillId="36" borderId="63" xfId="0" applyFont="1" applyFill="1" applyBorder="1" applyAlignment="1">
      <alignment horizontal="left"/>
    </xf>
    <xf numFmtId="173" fontId="38" fillId="0" borderId="67" xfId="33" quotePrefix="1" applyNumberFormat="1" applyFont="1" applyBorder="1" applyAlignment="1" applyProtection="1">
      <alignment horizontal="center" vertical="center" shrinkToFit="1"/>
      <protection locked="0"/>
    </xf>
    <xf numFmtId="2" fontId="51" fillId="36" borderId="67" xfId="0" applyNumberFormat="1" applyFont="1" applyFill="1" applyBorder="1" applyAlignment="1">
      <alignment horizontal="left" vertical="center" wrapText="1"/>
    </xf>
    <xf numFmtId="2" fontId="51" fillId="36" borderId="67" xfId="0" applyNumberFormat="1" applyFont="1" applyFill="1" applyBorder="1" applyAlignment="1">
      <alignment horizontal="left" vertical="center"/>
    </xf>
    <xf numFmtId="2" fontId="51" fillId="36" borderId="68" xfId="0" applyNumberFormat="1" applyFont="1" applyFill="1" applyBorder="1" applyAlignment="1">
      <alignment horizontal="left" vertical="center"/>
    </xf>
    <xf numFmtId="0" fontId="38" fillId="0" borderId="65" xfId="0" applyFont="1" applyBorder="1" applyAlignment="1">
      <alignment horizontal="justify" vertical="center"/>
    </xf>
    <xf numFmtId="0" fontId="46" fillId="0" borderId="0" xfId="0" applyFont="1" applyAlignment="1">
      <alignment horizontal="center" vertical="center"/>
    </xf>
    <xf numFmtId="165" fontId="41" fillId="0" borderId="44" xfId="0" applyNumberFormat="1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/>
    </xf>
    <xf numFmtId="167" fontId="41" fillId="0" borderId="0" xfId="33" applyNumberFormat="1" applyFont="1" applyBorder="1" applyAlignment="1">
      <alignment horizontal="right" vertical="center"/>
    </xf>
    <xf numFmtId="0" fontId="52" fillId="37" borderId="31" xfId="0" applyFont="1" applyFill="1" applyBorder="1" applyAlignment="1">
      <alignment horizontal="right" textRotation="90"/>
    </xf>
    <xf numFmtId="166" fontId="48" fillId="37" borderId="31" xfId="0" applyNumberFormat="1" applyFont="1" applyFill="1" applyBorder="1" applyAlignment="1">
      <alignment horizontal="right" textRotation="90" shrinkToFit="1"/>
    </xf>
    <xf numFmtId="0" fontId="38" fillId="0" borderId="67" xfId="0" applyFont="1" applyBorder="1" applyAlignment="1">
      <alignment horizontal="justify" vertical="center" wrapText="1"/>
    </xf>
    <xf numFmtId="0" fontId="38" fillId="0" borderId="68" xfId="0" applyFont="1" applyBorder="1" applyAlignment="1">
      <alignment horizontal="justify" vertical="center" wrapText="1"/>
    </xf>
    <xf numFmtId="0" fontId="41" fillId="0" borderId="36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57" fillId="0" borderId="36" xfId="0" applyFont="1" applyBorder="1" applyAlignment="1">
      <alignment horizontal="center" vertical="center" shrinkToFit="1"/>
    </xf>
    <xf numFmtId="0" fontId="57" fillId="0" borderId="37" xfId="0" applyFont="1" applyBorder="1" applyAlignment="1">
      <alignment horizontal="center" vertical="center" shrinkToFit="1"/>
    </xf>
    <xf numFmtId="170" fontId="44" fillId="0" borderId="0" xfId="33" applyNumberFormat="1" applyFont="1" applyBorder="1" applyAlignment="1">
      <alignment horizontal="justify" vertical="top" wrapText="1" readingOrder="1"/>
    </xf>
    <xf numFmtId="0" fontId="38" fillId="0" borderId="65" xfId="0" applyFont="1" applyBorder="1" applyAlignment="1">
      <alignment horizontal="left" vertical="top" wrapText="1"/>
    </xf>
    <xf numFmtId="0" fontId="41" fillId="0" borderId="64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80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171" fontId="38" fillId="0" borderId="72" xfId="0" applyNumberFormat="1" applyFont="1" applyBorder="1" applyAlignment="1" applyProtection="1">
      <alignment horizontal="center" vertical="center" shrinkToFit="1"/>
      <protection locked="0"/>
    </xf>
    <xf numFmtId="171" fontId="38" fillId="0" borderId="67" xfId="0" applyNumberFormat="1" applyFont="1" applyBorder="1" applyAlignment="1" applyProtection="1">
      <alignment horizontal="center" vertical="center" shrinkToFit="1"/>
      <protection locked="0"/>
    </xf>
    <xf numFmtId="171" fontId="38" fillId="0" borderId="66" xfId="0" applyNumberFormat="1" applyFont="1" applyBorder="1" applyAlignment="1" applyProtection="1">
      <alignment horizontal="center" vertical="center" shrinkToFit="1"/>
      <protection locked="0"/>
    </xf>
    <xf numFmtId="174" fontId="39" fillId="0" borderId="66" xfId="0" applyNumberFormat="1" applyFont="1" applyBorder="1" applyAlignment="1" applyProtection="1">
      <alignment horizontal="center" vertical="center" shrinkToFit="1"/>
      <protection locked="0"/>
    </xf>
    <xf numFmtId="174" fontId="39" fillId="0" borderId="67" xfId="0" applyNumberFormat="1" applyFont="1" applyBorder="1" applyAlignment="1" applyProtection="1">
      <alignment horizontal="center" vertical="center" shrinkToFit="1"/>
      <protection locked="0"/>
    </xf>
    <xf numFmtId="174" fontId="39" fillId="0" borderId="68" xfId="0" applyNumberFormat="1" applyFont="1" applyBorder="1" applyAlignment="1" applyProtection="1">
      <alignment horizontal="center" vertical="center" shrinkToFit="1"/>
      <protection locked="0"/>
    </xf>
    <xf numFmtId="169" fontId="39" fillId="0" borderId="66" xfId="0" applyNumberFormat="1" applyFont="1" applyBorder="1" applyAlignment="1" applyProtection="1">
      <alignment horizontal="center" vertical="center" shrinkToFit="1"/>
      <protection locked="0"/>
    </xf>
    <xf numFmtId="169" fontId="39" fillId="0" borderId="67" xfId="0" applyNumberFormat="1" applyFont="1" applyBorder="1" applyAlignment="1" applyProtection="1">
      <alignment horizontal="center" vertical="center" shrinkToFit="1"/>
      <protection locked="0"/>
    </xf>
    <xf numFmtId="169" fontId="39" fillId="0" borderId="68" xfId="0" applyNumberFormat="1" applyFont="1" applyBorder="1" applyAlignment="1" applyProtection="1">
      <alignment horizontal="center" vertical="center" shrinkToFit="1"/>
      <protection locked="0"/>
    </xf>
    <xf numFmtId="2" fontId="39" fillId="0" borderId="66" xfId="0" applyNumberFormat="1" applyFont="1" applyBorder="1" applyAlignment="1" applyProtection="1">
      <alignment horizontal="left" vertical="center" shrinkToFit="1"/>
      <protection locked="0"/>
    </xf>
    <xf numFmtId="165" fontId="45" fillId="0" borderId="0" xfId="33" applyFont="1" applyAlignment="1">
      <alignment horizontal="left" vertical="center" shrinkToFit="1"/>
    </xf>
    <xf numFmtId="165" fontId="45" fillId="0" borderId="0" xfId="33" applyFont="1" applyAlignment="1">
      <alignment horizontal="center" vertical="center" shrinkToFit="1"/>
    </xf>
    <xf numFmtId="165" fontId="42" fillId="0" borderId="36" xfId="33" applyFont="1" applyBorder="1" applyAlignment="1">
      <alignment vertical="center" shrinkToFit="1"/>
    </xf>
    <xf numFmtId="165" fontId="42" fillId="0" borderId="32" xfId="33" applyFont="1" applyBorder="1" applyAlignment="1">
      <alignment vertical="center" shrinkToFit="1"/>
    </xf>
    <xf numFmtId="165" fontId="42" fillId="0" borderId="32" xfId="33" applyFont="1" applyBorder="1" applyAlignment="1">
      <alignment horizontal="center" vertical="center" shrinkToFit="1"/>
    </xf>
    <xf numFmtId="165" fontId="42" fillId="0" borderId="37" xfId="33" applyFont="1" applyBorder="1" applyAlignment="1">
      <alignment horizontal="center" vertical="center" shrinkToFit="1"/>
    </xf>
    <xf numFmtId="165" fontId="36" fillId="0" borderId="32" xfId="33" applyFont="1" applyBorder="1" applyAlignment="1">
      <alignment horizontal="center" vertical="center" shrinkToFit="1"/>
    </xf>
    <xf numFmtId="165" fontId="36" fillId="0" borderId="37" xfId="33" applyFont="1" applyBorder="1" applyAlignment="1">
      <alignment horizontal="center" vertical="center" shrinkToFit="1"/>
    </xf>
    <xf numFmtId="1" fontId="45" fillId="0" borderId="0" xfId="33" applyNumberFormat="1" applyFont="1" applyAlignment="1">
      <alignment horizontal="center" vertical="center" shrinkToFit="1"/>
    </xf>
    <xf numFmtId="0" fontId="45" fillId="0" borderId="0" xfId="0" applyFont="1" applyAlignment="1">
      <alignment horizontal="center" vertical="center"/>
    </xf>
    <xf numFmtId="165" fontId="45" fillId="0" borderId="0" xfId="0" applyNumberFormat="1" applyFont="1" applyAlignment="1">
      <alignment horizontal="center" vertical="center"/>
    </xf>
    <xf numFmtId="165" fontId="36" fillId="0" borderId="36" xfId="33" applyFont="1" applyBorder="1" applyAlignment="1">
      <alignment vertical="center" shrinkToFit="1"/>
    </xf>
    <xf numFmtId="165" fontId="36" fillId="0" borderId="32" xfId="33" applyFont="1" applyBorder="1" applyAlignment="1">
      <alignment vertical="center" shrinkToFit="1"/>
    </xf>
    <xf numFmtId="165" fontId="45" fillId="0" borderId="0" xfId="33" applyFont="1" applyAlignment="1">
      <alignment vertical="center" shrinkToFit="1"/>
    </xf>
    <xf numFmtId="0" fontId="39" fillId="0" borderId="50" xfId="0" applyFont="1" applyBorder="1" applyAlignment="1">
      <alignment horizontal="left" vertical="center" shrinkToFit="1"/>
    </xf>
    <xf numFmtId="0" fontId="39" fillId="0" borderId="51" xfId="0" applyFont="1" applyBorder="1" applyAlignment="1">
      <alignment horizontal="left" vertical="center" shrinkToFit="1"/>
    </xf>
    <xf numFmtId="0" fontId="39" fillId="0" borderId="52" xfId="0" applyFont="1" applyBorder="1" applyAlignment="1">
      <alignment horizontal="left" vertical="center" shrinkToFit="1"/>
    </xf>
    <xf numFmtId="165" fontId="45" fillId="0" borderId="0" xfId="33" applyFont="1" applyAlignment="1">
      <alignment horizontal="right" vertical="center" shrinkToFit="1"/>
    </xf>
    <xf numFmtId="174" fontId="39" fillId="0" borderId="50" xfId="0" applyNumberFormat="1" applyFont="1" applyBorder="1" applyAlignment="1">
      <alignment horizontal="center" vertical="center" shrinkToFit="1"/>
    </xf>
    <xf numFmtId="174" fontId="39" fillId="0" borderId="51" xfId="0" applyNumberFormat="1" applyFont="1" applyBorder="1" applyAlignment="1">
      <alignment horizontal="center" vertical="center" shrinkToFit="1"/>
    </xf>
    <xf numFmtId="174" fontId="39" fillId="0" borderId="52" xfId="0" applyNumberFormat="1" applyFont="1" applyBorder="1" applyAlignment="1">
      <alignment horizontal="center" vertical="center" shrinkToFit="1"/>
    </xf>
    <xf numFmtId="169" fontId="39" fillId="0" borderId="50" xfId="0" applyNumberFormat="1" applyFont="1" applyBorder="1" applyAlignment="1">
      <alignment horizontal="center" vertical="center" shrinkToFit="1"/>
    </xf>
    <xf numFmtId="169" fontId="39" fillId="0" borderId="51" xfId="0" applyNumberFormat="1" applyFont="1" applyBorder="1" applyAlignment="1">
      <alignment horizontal="center" vertical="center" shrinkToFit="1"/>
    </xf>
    <xf numFmtId="169" fontId="39" fillId="0" borderId="52" xfId="0" applyNumberFormat="1" applyFont="1" applyBorder="1" applyAlignment="1">
      <alignment horizontal="center" vertical="center" shrinkToFit="1"/>
    </xf>
    <xf numFmtId="175" fontId="36" fillId="0" borderId="32" xfId="33" applyNumberFormat="1" applyFont="1" applyBorder="1" applyAlignment="1">
      <alignment horizontal="center" vertical="center" shrinkToFit="1"/>
    </xf>
    <xf numFmtId="175" fontId="36" fillId="0" borderId="37" xfId="33" applyNumberFormat="1" applyFont="1" applyBorder="1" applyAlignment="1">
      <alignment horizontal="center" vertical="center" shrinkToFit="1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3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Moneda" xfId="34" builtinId="4"/>
    <cellStyle name="Neutral" xfId="35" builtinId="28" customBuiltin="1"/>
    <cellStyle name="Normal" xfId="0" builtinId="0"/>
    <cellStyle name="Normal 2" xfId="36" xr:uid="{00000000-0005-0000-0000-000025000000}"/>
    <cellStyle name="Normal 3" xfId="37" xr:uid="{00000000-0005-0000-0000-000026000000}"/>
    <cellStyle name="Notas" xfId="38" builtinId="10" customBuiltin="1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10">
    <dxf>
      <font>
        <b/>
        <i val="0"/>
        <color rgb="FFADC1B4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FF0000"/>
      </font>
    </dxf>
    <dxf>
      <border>
        <left/>
        <right/>
        <top/>
        <bottom style="thin">
          <color indexed="10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51"/>
      </font>
    </dxf>
    <dxf>
      <font>
        <color theme="9" tint="0.59996337778862885"/>
        <name val="Cambria"/>
        <scheme val="none"/>
      </font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297909"/>
      <color rgb="FF2DB955"/>
      <color rgb="FF1B4E06"/>
      <color rgb="FF2B7C0A"/>
      <color rgb="FFD6FCBC"/>
      <color rgb="FFE9FDDB"/>
      <color rgb="FFFF9900"/>
      <color rgb="FFF7923F"/>
      <color rgb="FFF57B17"/>
      <color rgb="FFFDF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22" fmlaLink="Ru!$E$2" fmlaRange="Ru!$B$1:$B$162" noThreeD="1" sel="1" val="0"/>
</file>

<file path=xl/ctrlProps/ctrlProp10.xml><?xml version="1.0" encoding="utf-8"?>
<formControlPr xmlns="http://schemas.microsoft.com/office/spreadsheetml/2009/9/main" objectType="CheckBox" fmlaLink="$AM$67" lockText="1" noThreeD="1"/>
</file>

<file path=xl/ctrlProps/ctrlProp11.xml><?xml version="1.0" encoding="utf-8"?>
<formControlPr xmlns="http://schemas.microsoft.com/office/spreadsheetml/2009/9/main" objectType="CheckBox" fmlaLink="$AM$69" lockText="1" noThreeD="1"/>
</file>

<file path=xl/ctrlProps/ctrlProp12.xml><?xml version="1.0" encoding="utf-8"?>
<formControlPr xmlns="http://schemas.microsoft.com/office/spreadsheetml/2009/9/main" objectType="CheckBox" fmlaLink="$AM$71" lockText="1" noThreeD="1"/>
</file>

<file path=xl/ctrlProps/ctrlProp13.xml><?xml version="1.0" encoding="utf-8"?>
<formControlPr xmlns="http://schemas.microsoft.com/office/spreadsheetml/2009/9/main" objectType="CheckBox" fmlaLink="$AM$73" lockText="1" noThreeD="1"/>
</file>

<file path=xl/ctrlProps/ctrlProp14.xml><?xml version="1.0" encoding="utf-8"?>
<formControlPr xmlns="http://schemas.microsoft.com/office/spreadsheetml/2009/9/main" objectType="CheckBox" fmlaLink="$AM$75" lockText="1" noThreeD="1"/>
</file>

<file path=xl/ctrlProps/ctrlProp15.xml><?xml version="1.0" encoding="utf-8"?>
<formControlPr xmlns="http://schemas.microsoft.com/office/spreadsheetml/2009/9/main" objectType="CheckBox" fmlaLink="$AM$87" lockText="1" noThreeD="1"/>
</file>

<file path=xl/ctrlProps/ctrlProp16.xml><?xml version="1.0" encoding="utf-8"?>
<formControlPr xmlns="http://schemas.microsoft.com/office/spreadsheetml/2009/9/main" objectType="CheckBox" fmlaLink="$AM$89" lockText="1" noThreeD="1"/>
</file>

<file path=xl/ctrlProps/ctrlProp17.xml><?xml version="1.0" encoding="utf-8"?>
<formControlPr xmlns="http://schemas.microsoft.com/office/spreadsheetml/2009/9/main" objectType="CheckBox" fmlaLink="$AM$91" lockText="1" noThreeD="1"/>
</file>

<file path=xl/ctrlProps/ctrlProp18.xml><?xml version="1.0" encoding="utf-8"?>
<formControlPr xmlns="http://schemas.microsoft.com/office/spreadsheetml/2009/9/main" objectType="CheckBox" fmlaLink="$AM$93" lockText="1" noThreeD="1"/>
</file>

<file path=xl/ctrlProps/ctrlProp19.xml><?xml version="1.0" encoding="utf-8"?>
<formControlPr xmlns="http://schemas.microsoft.com/office/spreadsheetml/2009/9/main" objectType="CheckBox" fmlaLink="$AM$95" lockText="1" noThreeD="1"/>
</file>

<file path=xl/ctrlProps/ctrlProp2.xml><?xml version="1.0" encoding="utf-8"?>
<formControlPr xmlns="http://schemas.microsoft.com/office/spreadsheetml/2009/9/main" objectType="CheckBox" fmlaLink="$AM$45" lockText="1" noThreeD="1"/>
</file>

<file path=xl/ctrlProps/ctrlProp20.xml><?xml version="1.0" encoding="utf-8"?>
<formControlPr xmlns="http://schemas.microsoft.com/office/spreadsheetml/2009/9/main" objectType="CheckBox" fmlaLink="$AP$87" lockText="1" noThreeD="1"/>
</file>

<file path=xl/ctrlProps/ctrlProp21.xml><?xml version="1.0" encoding="utf-8"?>
<formControlPr xmlns="http://schemas.microsoft.com/office/spreadsheetml/2009/9/main" objectType="CheckBox" fmlaLink="$AP$89" lockText="1" noThreeD="1"/>
</file>

<file path=xl/ctrlProps/ctrlProp22.xml><?xml version="1.0" encoding="utf-8"?>
<formControlPr xmlns="http://schemas.microsoft.com/office/spreadsheetml/2009/9/main" objectType="CheckBox" fmlaLink="$AP$91" lockText="1" noThreeD="1"/>
</file>

<file path=xl/ctrlProps/ctrlProp23.xml><?xml version="1.0" encoding="utf-8"?>
<formControlPr xmlns="http://schemas.microsoft.com/office/spreadsheetml/2009/9/main" objectType="CheckBox" fmlaLink="$AP$93" lockText="1" noThreeD="1"/>
</file>

<file path=xl/ctrlProps/ctrlProp24.xml><?xml version="1.0" encoding="utf-8"?>
<formControlPr xmlns="http://schemas.microsoft.com/office/spreadsheetml/2009/9/main" objectType="CheckBox" fmlaLink="$AP$95" lockText="1" noThreeD="1"/>
</file>

<file path=xl/ctrlProps/ctrlProp25.xml><?xml version="1.0" encoding="utf-8"?>
<formControlPr xmlns="http://schemas.microsoft.com/office/spreadsheetml/2009/9/main" objectType="CheckBox" fmlaLink="$AM$99" lockText="1" noThreeD="1"/>
</file>

<file path=xl/ctrlProps/ctrlProp26.xml><?xml version="1.0" encoding="utf-8"?>
<formControlPr xmlns="http://schemas.microsoft.com/office/spreadsheetml/2009/9/main" objectType="CheckBox" fmlaLink="$AM$101" lockText="1" noThreeD="1"/>
</file>

<file path=xl/ctrlProps/ctrlProp27.xml><?xml version="1.0" encoding="utf-8"?>
<formControlPr xmlns="http://schemas.microsoft.com/office/spreadsheetml/2009/9/main" objectType="CheckBox" fmlaLink="$AM$103" lockText="1" noThreeD="1"/>
</file>

<file path=xl/ctrlProps/ctrlProp28.xml><?xml version="1.0" encoding="utf-8"?>
<formControlPr xmlns="http://schemas.microsoft.com/office/spreadsheetml/2009/9/main" objectType="CheckBox" fmlaLink="$AM$105" lockText="1" noThreeD="1"/>
</file>

<file path=xl/ctrlProps/ctrlProp29.xml><?xml version="1.0" encoding="utf-8"?>
<formControlPr xmlns="http://schemas.microsoft.com/office/spreadsheetml/2009/9/main" objectType="CheckBox" fmlaLink="$AP$99" lockText="1" noThreeD="1"/>
</file>

<file path=xl/ctrlProps/ctrlProp3.xml><?xml version="1.0" encoding="utf-8"?>
<formControlPr xmlns="http://schemas.microsoft.com/office/spreadsheetml/2009/9/main" objectType="CheckBox" fmlaLink="$AM$47" lockText="1" noThreeD="1"/>
</file>

<file path=xl/ctrlProps/ctrlProp30.xml><?xml version="1.0" encoding="utf-8"?>
<formControlPr xmlns="http://schemas.microsoft.com/office/spreadsheetml/2009/9/main" objectType="CheckBox" fmlaLink="$AP$101" lockText="1" noThreeD="1"/>
</file>

<file path=xl/ctrlProps/ctrlProp31.xml><?xml version="1.0" encoding="utf-8"?>
<formControlPr xmlns="http://schemas.microsoft.com/office/spreadsheetml/2009/9/main" objectType="CheckBox" fmlaLink="$AP$103" lockText="1" noThreeD="1"/>
</file>

<file path=xl/ctrlProps/ctrlProp32.xml><?xml version="1.0" encoding="utf-8"?>
<formControlPr xmlns="http://schemas.microsoft.com/office/spreadsheetml/2009/9/main" objectType="CheckBox" fmlaLink="$AM$109" lockText="1" noThreeD="1"/>
</file>

<file path=xl/ctrlProps/ctrlProp33.xml><?xml version="1.0" encoding="utf-8"?>
<formControlPr xmlns="http://schemas.microsoft.com/office/spreadsheetml/2009/9/main" objectType="CheckBox" fmlaLink="$AM$111" lockText="1" noThreeD="1"/>
</file>

<file path=xl/ctrlProps/ctrlProp34.xml><?xml version="1.0" encoding="utf-8"?>
<formControlPr xmlns="http://schemas.microsoft.com/office/spreadsheetml/2009/9/main" objectType="CheckBox" fmlaLink="$AM$113" lockText="1" noThreeD="1"/>
</file>

<file path=xl/ctrlProps/ctrlProp35.xml><?xml version="1.0" encoding="utf-8"?>
<formControlPr xmlns="http://schemas.microsoft.com/office/spreadsheetml/2009/9/main" objectType="CheckBox" fmlaLink="$AM$115" lockText="1" noThreeD="1"/>
</file>

<file path=xl/ctrlProps/ctrlProp36.xml><?xml version="1.0" encoding="utf-8"?>
<formControlPr xmlns="http://schemas.microsoft.com/office/spreadsheetml/2009/9/main" objectType="CheckBox" fmlaLink="$AP$109" lockText="1" noThreeD="1"/>
</file>

<file path=xl/ctrlProps/ctrlProp37.xml><?xml version="1.0" encoding="utf-8"?>
<formControlPr xmlns="http://schemas.microsoft.com/office/spreadsheetml/2009/9/main" objectType="CheckBox" fmlaLink="$AP$111" lockText="1" noThreeD="1"/>
</file>

<file path=xl/ctrlProps/ctrlProp38.xml><?xml version="1.0" encoding="utf-8"?>
<formControlPr xmlns="http://schemas.microsoft.com/office/spreadsheetml/2009/9/main" objectType="CheckBox" fmlaLink="$AP$113" lockText="1" noThreeD="1"/>
</file>

<file path=xl/ctrlProps/ctrlProp39.xml><?xml version="1.0" encoding="utf-8"?>
<formControlPr xmlns="http://schemas.microsoft.com/office/spreadsheetml/2009/9/main" objectType="CheckBox" fmlaLink="$AP$115" lockText="1" noThreeD="1"/>
</file>

<file path=xl/ctrlProps/ctrlProp4.xml><?xml version="1.0" encoding="utf-8"?>
<formControlPr xmlns="http://schemas.microsoft.com/office/spreadsheetml/2009/9/main" objectType="CheckBox" fmlaLink="$AM$49" lockText="1" noThreeD="1"/>
</file>

<file path=xl/ctrlProps/ctrlProp40.xml><?xml version="1.0" encoding="utf-8"?>
<formControlPr xmlns="http://schemas.microsoft.com/office/spreadsheetml/2009/9/main" objectType="CheckBox" fmlaLink="$AM$141" lockText="1" noThreeD="1"/>
</file>

<file path=xl/ctrlProps/ctrlProp41.xml><?xml version="1.0" encoding="utf-8"?>
<formControlPr xmlns="http://schemas.microsoft.com/office/spreadsheetml/2009/9/main" objectType="CheckBox" fmlaLink="$AM$143" lockText="1" noThreeD="1"/>
</file>

<file path=xl/ctrlProps/ctrlProp42.xml><?xml version="1.0" encoding="utf-8"?>
<formControlPr xmlns="http://schemas.microsoft.com/office/spreadsheetml/2009/9/main" objectType="CheckBox" fmlaLink="$AM$145" lockText="1" noThreeD="1"/>
</file>

<file path=xl/ctrlProps/ctrlProp43.xml><?xml version="1.0" encoding="utf-8"?>
<formControlPr xmlns="http://schemas.microsoft.com/office/spreadsheetml/2009/9/main" objectType="CheckBox" fmlaLink="$AM$147" lockText="1" noThreeD="1"/>
</file>

<file path=xl/ctrlProps/ctrlProp44.xml><?xml version="1.0" encoding="utf-8"?>
<formControlPr xmlns="http://schemas.microsoft.com/office/spreadsheetml/2009/9/main" objectType="CheckBox" fmlaLink="$AM$151" lockText="1" noThreeD="1"/>
</file>

<file path=xl/ctrlProps/ctrlProp45.xml><?xml version="1.0" encoding="utf-8"?>
<formControlPr xmlns="http://schemas.microsoft.com/office/spreadsheetml/2009/9/main" objectType="CheckBox" fmlaLink="$AM$153" lockText="1" noThreeD="1"/>
</file>

<file path=xl/ctrlProps/ctrlProp46.xml><?xml version="1.0" encoding="utf-8"?>
<formControlPr xmlns="http://schemas.microsoft.com/office/spreadsheetml/2009/9/main" objectType="CheckBox" fmlaLink="$AM$155" lockText="1" noThreeD="1"/>
</file>

<file path=xl/ctrlProps/ctrlProp47.xml><?xml version="1.0" encoding="utf-8"?>
<formControlPr xmlns="http://schemas.microsoft.com/office/spreadsheetml/2009/9/main" objectType="CheckBox" fmlaLink="$AP$151" lockText="1" noThreeD="1"/>
</file>

<file path=xl/ctrlProps/ctrlProp48.xml><?xml version="1.0" encoding="utf-8"?>
<formControlPr xmlns="http://schemas.microsoft.com/office/spreadsheetml/2009/9/main" objectType="CheckBox" fmlaLink="$AP$153" lockText="1" noThreeD="1"/>
</file>

<file path=xl/ctrlProps/ctrlProp49.xml><?xml version="1.0" encoding="utf-8"?>
<formControlPr xmlns="http://schemas.microsoft.com/office/spreadsheetml/2009/9/main" objectType="CheckBox" fmlaLink="$AM$159" lockText="1" noThreeD="1"/>
</file>

<file path=xl/ctrlProps/ctrlProp5.xml><?xml version="1.0" encoding="utf-8"?>
<formControlPr xmlns="http://schemas.microsoft.com/office/spreadsheetml/2009/9/main" objectType="CheckBox" fmlaLink="$AM$53" lockText="1" noThreeD="1"/>
</file>

<file path=xl/ctrlProps/ctrlProp50.xml><?xml version="1.0" encoding="utf-8"?>
<formControlPr xmlns="http://schemas.microsoft.com/office/spreadsheetml/2009/9/main" objectType="CheckBox" fmlaLink="$AM$161" lockText="1" noThreeD="1"/>
</file>

<file path=xl/ctrlProps/ctrlProp51.xml><?xml version="1.0" encoding="utf-8"?>
<formControlPr xmlns="http://schemas.microsoft.com/office/spreadsheetml/2009/9/main" objectType="CheckBox" fmlaLink="$AM$163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Radio" firstButton="1" fmlaLink="$AT$109" lockText="1" noThreeD="1"/>
</file>

<file path=xl/ctrlProps/ctrlProp56.xml><?xml version="1.0" encoding="utf-8"?>
<formControlPr xmlns="http://schemas.microsoft.com/office/spreadsheetml/2009/9/main" objectType="Radio" checked="Checked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Drop" dropStyle="combo" dx="22" fmlaLink="Ru!$E$163" fmlaRange="Ru!$B$165:$B$177" noThreeD="1" sel="1" val="0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CheckBox" fmlaLink="$AM$55" lockText="1" noThreeD="1"/>
</file>

<file path=xl/ctrlProps/ctrlProp60.xml><?xml version="1.0" encoding="utf-8"?>
<formControlPr xmlns="http://schemas.microsoft.com/office/spreadsheetml/2009/9/main" objectType="Radio" firstButton="1" fmlaLink="$AN$134" lockText="1" noThreeD="1"/>
</file>

<file path=xl/ctrlProps/ctrlProp61.xml><?xml version="1.0" encoding="utf-8"?>
<formControlPr xmlns="http://schemas.microsoft.com/office/spreadsheetml/2009/9/main" objectType="Radio" checked="Checked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firstButton="1" fmlaLink="$AT$113" lockText="1" noThreeD="1"/>
</file>

<file path=xl/ctrlProps/ctrlProp64.xml><?xml version="1.0" encoding="utf-8"?>
<formControlPr xmlns="http://schemas.microsoft.com/office/spreadsheetml/2009/9/main" objectType="Radio" checked="Checked" lockText="1" noThreeD="1"/>
</file>

<file path=xl/ctrlProps/ctrlProp65.xml><?xml version="1.0" encoding="utf-8"?>
<formControlPr xmlns="http://schemas.microsoft.com/office/spreadsheetml/2009/9/main" objectType="Drop" dropStyle="combo" dx="22" fmlaLink="$AM$17" fmlaRange="Ru!$I$1:$I$7" noThreeD="1" sel="1" val="0"/>
</file>

<file path=xl/ctrlProps/ctrlProp7.xml><?xml version="1.0" encoding="utf-8"?>
<formControlPr xmlns="http://schemas.microsoft.com/office/spreadsheetml/2009/9/main" objectType="CheckBox" fmlaLink="$AM$58" lockText="1" noThreeD="1"/>
</file>

<file path=xl/ctrlProps/ctrlProp8.xml><?xml version="1.0" encoding="utf-8"?>
<formControlPr xmlns="http://schemas.microsoft.com/office/spreadsheetml/2009/9/main" objectType="CheckBox" fmlaLink="$AM$62" lockText="1" noThreeD="1"/>
</file>

<file path=xl/ctrlProps/ctrlProp9.xml><?xml version="1.0" encoding="utf-8"?>
<formControlPr xmlns="http://schemas.microsoft.com/office/spreadsheetml/2009/9/main" objectType="CheckBox" fmlaLink="$AM$64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36</xdr:col>
          <xdr:colOff>0</xdr:colOff>
          <xdr:row>29</xdr:row>
          <xdr:rowOff>47625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43</xdr:row>
          <xdr:rowOff>19050</xdr:rowOff>
        </xdr:from>
        <xdr:to>
          <xdr:col>5</xdr:col>
          <xdr:colOff>19050</xdr:colOff>
          <xdr:row>45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45</xdr:row>
          <xdr:rowOff>19050</xdr:rowOff>
        </xdr:from>
        <xdr:to>
          <xdr:col>5</xdr:col>
          <xdr:colOff>19050</xdr:colOff>
          <xdr:row>47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47</xdr:row>
          <xdr:rowOff>0</xdr:rowOff>
        </xdr:from>
        <xdr:to>
          <xdr:col>5</xdr:col>
          <xdr:colOff>19050</xdr:colOff>
          <xdr:row>49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51</xdr:row>
          <xdr:rowOff>19050</xdr:rowOff>
        </xdr:from>
        <xdr:to>
          <xdr:col>5</xdr:col>
          <xdr:colOff>19050</xdr:colOff>
          <xdr:row>53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53</xdr:row>
          <xdr:rowOff>19050</xdr:rowOff>
        </xdr:from>
        <xdr:to>
          <xdr:col>5</xdr:col>
          <xdr:colOff>19050</xdr:colOff>
          <xdr:row>55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56</xdr:row>
          <xdr:rowOff>19050</xdr:rowOff>
        </xdr:from>
        <xdr:to>
          <xdr:col>5</xdr:col>
          <xdr:colOff>19050</xdr:colOff>
          <xdr:row>58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60</xdr:row>
          <xdr:rowOff>19050</xdr:rowOff>
        </xdr:from>
        <xdr:to>
          <xdr:col>5</xdr:col>
          <xdr:colOff>19050</xdr:colOff>
          <xdr:row>62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62</xdr:row>
          <xdr:rowOff>19050</xdr:rowOff>
        </xdr:from>
        <xdr:to>
          <xdr:col>5</xdr:col>
          <xdr:colOff>19050</xdr:colOff>
          <xdr:row>64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65</xdr:row>
          <xdr:rowOff>19050</xdr:rowOff>
        </xdr:from>
        <xdr:to>
          <xdr:col>5</xdr:col>
          <xdr:colOff>19050</xdr:colOff>
          <xdr:row>67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67</xdr:row>
          <xdr:rowOff>38100</xdr:rowOff>
        </xdr:from>
        <xdr:to>
          <xdr:col>9</xdr:col>
          <xdr:colOff>0</xdr:colOff>
          <xdr:row>70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69</xdr:row>
          <xdr:rowOff>9525</xdr:rowOff>
        </xdr:from>
        <xdr:to>
          <xdr:col>9</xdr:col>
          <xdr:colOff>0</xdr:colOff>
          <xdr:row>71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71</xdr:row>
          <xdr:rowOff>9525</xdr:rowOff>
        </xdr:from>
        <xdr:to>
          <xdr:col>9</xdr:col>
          <xdr:colOff>0</xdr:colOff>
          <xdr:row>73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73</xdr:row>
          <xdr:rowOff>9525</xdr:rowOff>
        </xdr:from>
        <xdr:to>
          <xdr:col>9</xdr:col>
          <xdr:colOff>0</xdr:colOff>
          <xdr:row>74</xdr:row>
          <xdr:rowOff>123825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84</xdr:row>
          <xdr:rowOff>85725</xdr:rowOff>
        </xdr:from>
        <xdr:to>
          <xdr:col>5</xdr:col>
          <xdr:colOff>19050</xdr:colOff>
          <xdr:row>87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86</xdr:row>
          <xdr:rowOff>95250</xdr:rowOff>
        </xdr:from>
        <xdr:to>
          <xdr:col>5</xdr:col>
          <xdr:colOff>19050</xdr:colOff>
          <xdr:row>89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88</xdr:row>
          <xdr:rowOff>95250</xdr:rowOff>
        </xdr:from>
        <xdr:to>
          <xdr:col>5</xdr:col>
          <xdr:colOff>19050</xdr:colOff>
          <xdr:row>91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90</xdr:row>
          <xdr:rowOff>85725</xdr:rowOff>
        </xdr:from>
        <xdr:to>
          <xdr:col>5</xdr:col>
          <xdr:colOff>19050</xdr:colOff>
          <xdr:row>93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92</xdr:row>
          <xdr:rowOff>76200</xdr:rowOff>
        </xdr:from>
        <xdr:to>
          <xdr:col>5</xdr:col>
          <xdr:colOff>19050</xdr:colOff>
          <xdr:row>95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84</xdr:row>
          <xdr:rowOff>85725</xdr:rowOff>
        </xdr:from>
        <xdr:to>
          <xdr:col>22</xdr:col>
          <xdr:colOff>19050</xdr:colOff>
          <xdr:row>87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86</xdr:row>
          <xdr:rowOff>95250</xdr:rowOff>
        </xdr:from>
        <xdr:to>
          <xdr:col>22</xdr:col>
          <xdr:colOff>19050</xdr:colOff>
          <xdr:row>89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88</xdr:row>
          <xdr:rowOff>95250</xdr:rowOff>
        </xdr:from>
        <xdr:to>
          <xdr:col>22</xdr:col>
          <xdr:colOff>19050</xdr:colOff>
          <xdr:row>91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90</xdr:row>
          <xdr:rowOff>85725</xdr:rowOff>
        </xdr:from>
        <xdr:to>
          <xdr:col>22</xdr:col>
          <xdr:colOff>19050</xdr:colOff>
          <xdr:row>93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92</xdr:row>
          <xdr:rowOff>76200</xdr:rowOff>
        </xdr:from>
        <xdr:to>
          <xdr:col>22</xdr:col>
          <xdr:colOff>19050</xdr:colOff>
          <xdr:row>95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96</xdr:row>
          <xdr:rowOff>85725</xdr:rowOff>
        </xdr:from>
        <xdr:to>
          <xdr:col>5</xdr:col>
          <xdr:colOff>19050</xdr:colOff>
          <xdr:row>99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98</xdr:row>
          <xdr:rowOff>85725</xdr:rowOff>
        </xdr:from>
        <xdr:to>
          <xdr:col>5</xdr:col>
          <xdr:colOff>19050</xdr:colOff>
          <xdr:row>101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100</xdr:row>
          <xdr:rowOff>85725</xdr:rowOff>
        </xdr:from>
        <xdr:to>
          <xdr:col>5</xdr:col>
          <xdr:colOff>19050</xdr:colOff>
          <xdr:row>103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102</xdr:row>
          <xdr:rowOff>85725</xdr:rowOff>
        </xdr:from>
        <xdr:to>
          <xdr:col>5</xdr:col>
          <xdr:colOff>19050</xdr:colOff>
          <xdr:row>105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96</xdr:row>
          <xdr:rowOff>85725</xdr:rowOff>
        </xdr:from>
        <xdr:to>
          <xdr:col>22</xdr:col>
          <xdr:colOff>19050</xdr:colOff>
          <xdr:row>99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98</xdr:row>
          <xdr:rowOff>85725</xdr:rowOff>
        </xdr:from>
        <xdr:to>
          <xdr:col>22</xdr:col>
          <xdr:colOff>19050</xdr:colOff>
          <xdr:row>101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100</xdr:row>
          <xdr:rowOff>85725</xdr:rowOff>
        </xdr:from>
        <xdr:to>
          <xdr:col>22</xdr:col>
          <xdr:colOff>19050</xdr:colOff>
          <xdr:row>103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106</xdr:row>
          <xdr:rowOff>85725</xdr:rowOff>
        </xdr:from>
        <xdr:to>
          <xdr:col>5</xdr:col>
          <xdr:colOff>19050</xdr:colOff>
          <xdr:row>109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109</xdr:row>
          <xdr:rowOff>9525</xdr:rowOff>
        </xdr:from>
        <xdr:to>
          <xdr:col>5</xdr:col>
          <xdr:colOff>19050</xdr:colOff>
          <xdr:row>110</xdr:row>
          <xdr:rowOff>180975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110</xdr:row>
          <xdr:rowOff>152400</xdr:rowOff>
        </xdr:from>
        <xdr:to>
          <xdr:col>5</xdr:col>
          <xdr:colOff>19050</xdr:colOff>
          <xdr:row>113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113</xdr:row>
          <xdr:rowOff>9525</xdr:rowOff>
        </xdr:from>
        <xdr:to>
          <xdr:col>5</xdr:col>
          <xdr:colOff>19050</xdr:colOff>
          <xdr:row>115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106</xdr:row>
          <xdr:rowOff>85725</xdr:rowOff>
        </xdr:from>
        <xdr:to>
          <xdr:col>15</xdr:col>
          <xdr:colOff>9525</xdr:colOff>
          <xdr:row>109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109</xdr:row>
          <xdr:rowOff>9525</xdr:rowOff>
        </xdr:from>
        <xdr:to>
          <xdr:col>15</xdr:col>
          <xdr:colOff>9525</xdr:colOff>
          <xdr:row>110</xdr:row>
          <xdr:rowOff>180975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110</xdr:row>
          <xdr:rowOff>152400</xdr:rowOff>
        </xdr:from>
        <xdr:to>
          <xdr:col>15</xdr:col>
          <xdr:colOff>9525</xdr:colOff>
          <xdr:row>113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113</xdr:row>
          <xdr:rowOff>9525</xdr:rowOff>
        </xdr:from>
        <xdr:to>
          <xdr:col>15</xdr:col>
          <xdr:colOff>9525</xdr:colOff>
          <xdr:row>115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139</xdr:row>
          <xdr:rowOff>9525</xdr:rowOff>
        </xdr:from>
        <xdr:to>
          <xdr:col>5</xdr:col>
          <xdr:colOff>19050</xdr:colOff>
          <xdr:row>141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141</xdr:row>
          <xdr:rowOff>9525</xdr:rowOff>
        </xdr:from>
        <xdr:to>
          <xdr:col>5</xdr:col>
          <xdr:colOff>19050</xdr:colOff>
          <xdr:row>143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143</xdr:row>
          <xdr:rowOff>9525</xdr:rowOff>
        </xdr:from>
        <xdr:to>
          <xdr:col>5</xdr:col>
          <xdr:colOff>19050</xdr:colOff>
          <xdr:row>145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144</xdr:row>
          <xdr:rowOff>142875</xdr:rowOff>
        </xdr:from>
        <xdr:to>
          <xdr:col>5</xdr:col>
          <xdr:colOff>19050</xdr:colOff>
          <xdr:row>147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149</xdr:row>
          <xdr:rowOff>9525</xdr:rowOff>
        </xdr:from>
        <xdr:to>
          <xdr:col>5</xdr:col>
          <xdr:colOff>19050</xdr:colOff>
          <xdr:row>151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151</xdr:row>
          <xdr:rowOff>9525</xdr:rowOff>
        </xdr:from>
        <xdr:to>
          <xdr:col>5</xdr:col>
          <xdr:colOff>19050</xdr:colOff>
          <xdr:row>153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152</xdr:row>
          <xdr:rowOff>142875</xdr:rowOff>
        </xdr:from>
        <xdr:to>
          <xdr:col>5</xdr:col>
          <xdr:colOff>19050</xdr:colOff>
          <xdr:row>155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149</xdr:row>
          <xdr:rowOff>9525</xdr:rowOff>
        </xdr:from>
        <xdr:to>
          <xdr:col>22</xdr:col>
          <xdr:colOff>19050</xdr:colOff>
          <xdr:row>151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151</xdr:row>
          <xdr:rowOff>9525</xdr:rowOff>
        </xdr:from>
        <xdr:to>
          <xdr:col>22</xdr:col>
          <xdr:colOff>19050</xdr:colOff>
          <xdr:row>153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157</xdr:row>
          <xdr:rowOff>9525</xdr:rowOff>
        </xdr:from>
        <xdr:to>
          <xdr:col>5</xdr:col>
          <xdr:colOff>19050</xdr:colOff>
          <xdr:row>159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159</xdr:row>
          <xdr:rowOff>9525</xdr:rowOff>
        </xdr:from>
        <xdr:to>
          <xdr:col>5</xdr:col>
          <xdr:colOff>19050</xdr:colOff>
          <xdr:row>161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160</xdr:row>
          <xdr:rowOff>142875</xdr:rowOff>
        </xdr:from>
        <xdr:to>
          <xdr:col>5</xdr:col>
          <xdr:colOff>19050</xdr:colOff>
          <xdr:row>163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152</xdr:row>
          <xdr:rowOff>142875</xdr:rowOff>
        </xdr:from>
        <xdr:to>
          <xdr:col>22</xdr:col>
          <xdr:colOff>19050</xdr:colOff>
          <xdr:row>155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206</xdr:row>
          <xdr:rowOff>19050</xdr:rowOff>
        </xdr:from>
        <xdr:to>
          <xdr:col>10</xdr:col>
          <xdr:colOff>152400</xdr:colOff>
          <xdr:row>208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206</xdr:row>
          <xdr:rowOff>19050</xdr:rowOff>
        </xdr:from>
        <xdr:to>
          <xdr:col>13</xdr:col>
          <xdr:colOff>152400</xdr:colOff>
          <xdr:row>208</xdr:row>
          <xdr:rowOff>38100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38100</xdr:colOff>
          <xdr:row>106</xdr:row>
          <xdr:rowOff>9525</xdr:rowOff>
        </xdr:from>
        <xdr:to>
          <xdr:col>33</xdr:col>
          <xdr:colOff>104775</xdr:colOff>
          <xdr:row>108</xdr:row>
          <xdr:rowOff>95250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47625</xdr:colOff>
          <xdr:row>106</xdr:row>
          <xdr:rowOff>9525</xdr:rowOff>
        </xdr:from>
        <xdr:to>
          <xdr:col>35</xdr:col>
          <xdr:colOff>114300</xdr:colOff>
          <xdr:row>108</xdr:row>
          <xdr:rowOff>95250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106</xdr:row>
          <xdr:rowOff>19050</xdr:rowOff>
        </xdr:from>
        <xdr:to>
          <xdr:col>35</xdr:col>
          <xdr:colOff>123825</xdr:colOff>
          <xdr:row>108</xdr:row>
          <xdr:rowOff>104775</xdr:rowOff>
        </xdr:to>
        <xdr:sp macro="" textlink="">
          <xdr:nvSpPr>
            <xdr:cNvPr id="1104" name="Group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19050</xdr:rowOff>
        </xdr:from>
        <xdr:to>
          <xdr:col>36</xdr:col>
          <xdr:colOff>0</xdr:colOff>
          <xdr:row>35</xdr:row>
          <xdr:rowOff>47625</xdr:rowOff>
        </xdr:to>
        <xdr:sp macro="" textlink="">
          <xdr:nvSpPr>
            <xdr:cNvPr id="1109" name="Drop Dow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47625</xdr:colOff>
          <xdr:row>131</xdr:row>
          <xdr:rowOff>19050</xdr:rowOff>
        </xdr:from>
        <xdr:to>
          <xdr:col>35</xdr:col>
          <xdr:colOff>133350</xdr:colOff>
          <xdr:row>133</xdr:row>
          <xdr:rowOff>95250</xdr:rowOff>
        </xdr:to>
        <xdr:sp macro="" textlink="">
          <xdr:nvSpPr>
            <xdr:cNvPr id="1113" name="Group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47625</xdr:colOff>
          <xdr:row>131</xdr:row>
          <xdr:rowOff>28575</xdr:rowOff>
        </xdr:from>
        <xdr:to>
          <xdr:col>33</xdr:col>
          <xdr:colOff>114300</xdr:colOff>
          <xdr:row>133</xdr:row>
          <xdr:rowOff>76200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47625</xdr:colOff>
          <xdr:row>131</xdr:row>
          <xdr:rowOff>28575</xdr:rowOff>
        </xdr:from>
        <xdr:to>
          <xdr:col>35</xdr:col>
          <xdr:colOff>114300</xdr:colOff>
          <xdr:row>133</xdr:row>
          <xdr:rowOff>76200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110</xdr:row>
          <xdr:rowOff>28575</xdr:rowOff>
        </xdr:from>
        <xdr:to>
          <xdr:col>35</xdr:col>
          <xdr:colOff>123825</xdr:colOff>
          <xdr:row>114</xdr:row>
          <xdr:rowOff>114300</xdr:rowOff>
        </xdr:to>
        <xdr:sp macro="" textlink="">
          <xdr:nvSpPr>
            <xdr:cNvPr id="1123" name="Group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110</xdr:row>
          <xdr:rowOff>161925</xdr:rowOff>
        </xdr:from>
        <xdr:to>
          <xdr:col>33</xdr:col>
          <xdr:colOff>19050</xdr:colOff>
          <xdr:row>113</xdr:row>
          <xdr:rowOff>19050</xdr:rowOff>
        </xdr:to>
        <xdr:sp macro="" textlink="">
          <xdr:nvSpPr>
            <xdr:cNvPr id="1126" name="Option Button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110</xdr:row>
          <xdr:rowOff>161925</xdr:rowOff>
        </xdr:from>
        <xdr:to>
          <xdr:col>35</xdr:col>
          <xdr:colOff>85725</xdr:colOff>
          <xdr:row>113</xdr:row>
          <xdr:rowOff>19050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16</xdr:row>
          <xdr:rowOff>19050</xdr:rowOff>
        </xdr:from>
        <xdr:to>
          <xdr:col>35</xdr:col>
          <xdr:colOff>133350</xdr:colOff>
          <xdr:row>16</xdr:row>
          <xdr:rowOff>219075</xdr:rowOff>
        </xdr:to>
        <xdr:sp macro="" textlink="">
          <xdr:nvSpPr>
            <xdr:cNvPr id="1130" name="Drop Dow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61" Type="http://schemas.openxmlformats.org/officeDocument/2006/relationships/ctrlProp" Target="../ctrlProps/ctrlProp57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XFC215"/>
  <sheetViews>
    <sheetView showGridLines="0" showRowColHeaders="0" showZeros="0" tabSelected="1" topLeftCell="B1" zoomScale="94" zoomScaleNormal="94" zoomScaleSheetLayoutView="145" workbookViewId="0">
      <selection activeCell="D21" sqref="D21:AJ21"/>
    </sheetView>
  </sheetViews>
  <sheetFormatPr baseColWidth="10" defaultColWidth="0" defaultRowHeight="12.75" zeroHeight="1" x14ac:dyDescent="0.2"/>
  <cols>
    <col min="1" max="1" width="2.42578125" style="71" hidden="1" customWidth="1"/>
    <col min="2" max="2" width="2.42578125" style="71" customWidth="1"/>
    <col min="3" max="37" width="2.42578125" style="235" customWidth="1"/>
    <col min="38" max="38" width="2.42578125" style="188" customWidth="1"/>
    <col min="39" max="39" width="5.7109375" style="173" hidden="1" customWidth="1"/>
    <col min="40" max="40" width="11.7109375" style="173" hidden="1" customWidth="1"/>
    <col min="41" max="50" width="5.7109375" style="173" hidden="1" customWidth="1"/>
    <col min="51" max="62" width="11.42578125" style="173" hidden="1"/>
    <col min="63" max="16373" width="0" style="173" hidden="1"/>
    <col min="16374" max="16374" width="3" style="173" hidden="1" customWidth="1"/>
    <col min="16375" max="16375" width="1.7109375" style="173" hidden="1" customWidth="1"/>
    <col min="16376" max="16376" width="1.5703125" style="173" hidden="1" customWidth="1"/>
    <col min="16377" max="16377" width="1.7109375" style="173" hidden="1" customWidth="1"/>
    <col min="16378" max="16378" width="1.28515625" style="173" hidden="1" customWidth="1"/>
    <col min="16379" max="16379" width="2" style="173" hidden="1" customWidth="1"/>
    <col min="16380" max="16380" width="3.85546875" style="173" hidden="1" customWidth="1"/>
    <col min="16381" max="16381" width="2.7109375" style="173" hidden="1" customWidth="1"/>
    <col min="16382" max="16382" width="4" style="173" hidden="1" customWidth="1"/>
    <col min="16383" max="16383" width="2" style="173" hidden="1" customWidth="1"/>
    <col min="16384" max="16384" width="7" style="173" hidden="1" customWidth="1"/>
  </cols>
  <sheetData>
    <row r="1" spans="1:47" customFormat="1" ht="13.5" thickBot="1" x14ac:dyDescent="0.25">
      <c r="A1" s="71"/>
      <c r="B1" s="354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6"/>
      <c r="AM1" s="3"/>
      <c r="AN1" s="2"/>
      <c r="AO1" s="1"/>
      <c r="AP1" s="1"/>
      <c r="AQ1" s="10"/>
      <c r="AR1" s="12"/>
      <c r="AS1" s="11"/>
      <c r="AT1" s="11"/>
      <c r="AU1" s="11"/>
    </row>
    <row r="2" spans="1:47" ht="3.6" customHeight="1" thickBot="1" x14ac:dyDescent="0.25">
      <c r="B2" s="272"/>
      <c r="C2" s="101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3"/>
      <c r="AL2" s="260"/>
      <c r="AM2" s="169"/>
      <c r="AN2" s="170"/>
      <c r="AO2" s="169"/>
      <c r="AP2" s="169"/>
      <c r="AQ2" s="171"/>
      <c r="AR2" s="172"/>
    </row>
    <row r="3" spans="1:47" ht="0.6" customHeight="1" thickBot="1" x14ac:dyDescent="0.25">
      <c r="B3" s="234"/>
      <c r="C3" s="104"/>
      <c r="D3" s="130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2"/>
      <c r="AK3" s="105"/>
      <c r="AL3" s="260"/>
      <c r="AR3" s="174"/>
    </row>
    <row r="4" spans="1:47" s="182" customFormat="1" ht="12.6" customHeight="1" x14ac:dyDescent="0.2">
      <c r="A4" s="238"/>
      <c r="B4" s="273"/>
      <c r="C4" s="106"/>
      <c r="D4" s="357" t="s">
        <v>336</v>
      </c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58"/>
      <c r="AE4" s="358"/>
      <c r="AF4" s="358"/>
      <c r="AG4" s="358"/>
      <c r="AH4" s="358"/>
      <c r="AI4" s="358"/>
      <c r="AJ4" s="359"/>
      <c r="AK4" s="107"/>
      <c r="AL4" s="261"/>
      <c r="AR4" s="183"/>
    </row>
    <row r="5" spans="1:47" s="188" customFormat="1" ht="12" customHeight="1" thickBot="1" x14ac:dyDescent="0.25">
      <c r="A5" s="237"/>
      <c r="B5" s="272"/>
      <c r="C5" s="106"/>
      <c r="D5" s="351" t="s">
        <v>369</v>
      </c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3"/>
      <c r="AK5" s="105"/>
      <c r="AL5" s="260"/>
      <c r="AM5" s="184"/>
      <c r="AN5" s="185"/>
      <c r="AO5" s="184"/>
      <c r="AP5" s="184"/>
      <c r="AQ5" s="186"/>
      <c r="AR5" s="187"/>
    </row>
    <row r="6" spans="1:47" s="189" customFormat="1" ht="12.75" customHeight="1" thickBot="1" x14ac:dyDescent="0.25">
      <c r="A6" s="239"/>
      <c r="B6" s="274"/>
      <c r="C6" s="108"/>
      <c r="D6" s="279" t="s">
        <v>281</v>
      </c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1"/>
      <c r="S6" s="281"/>
      <c r="T6" s="281"/>
      <c r="U6" s="281"/>
      <c r="V6" s="281"/>
      <c r="W6" s="281"/>
      <c r="X6" s="281"/>
      <c r="Y6" s="281"/>
      <c r="Z6" s="348" t="s">
        <v>372</v>
      </c>
      <c r="AA6" s="349"/>
      <c r="AB6" s="349"/>
      <c r="AC6" s="349"/>
      <c r="AD6" s="349"/>
      <c r="AE6" s="349"/>
      <c r="AF6" s="349"/>
      <c r="AG6" s="349"/>
      <c r="AH6" s="350"/>
      <c r="AI6" s="473" t="s">
        <v>371</v>
      </c>
      <c r="AJ6" s="474"/>
      <c r="AK6" s="109"/>
      <c r="AL6" s="259"/>
      <c r="AR6" s="190"/>
    </row>
    <row r="7" spans="1:47" s="182" customFormat="1" ht="3.75" customHeight="1" thickBot="1" x14ac:dyDescent="0.25">
      <c r="A7" s="238"/>
      <c r="B7" s="273"/>
      <c r="C7" s="106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110"/>
      <c r="AL7" s="262"/>
      <c r="AR7" s="183"/>
    </row>
    <row r="8" spans="1:47" s="189" customFormat="1" ht="12" x14ac:dyDescent="0.2">
      <c r="A8" s="239"/>
      <c r="B8" s="274"/>
      <c r="C8" s="111"/>
      <c r="D8" s="242" t="s">
        <v>344</v>
      </c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4"/>
      <c r="AC8" s="242" t="s">
        <v>345</v>
      </c>
      <c r="AD8" s="243"/>
      <c r="AE8" s="243"/>
      <c r="AF8" s="243"/>
      <c r="AG8" s="243"/>
      <c r="AH8" s="243"/>
      <c r="AI8" s="243"/>
      <c r="AJ8" s="244"/>
      <c r="AK8" s="109"/>
      <c r="AL8" s="259"/>
      <c r="AM8" s="191"/>
      <c r="AN8" s="192"/>
      <c r="AO8" s="191"/>
      <c r="AP8" s="191"/>
      <c r="AQ8" s="193"/>
      <c r="AR8" s="194"/>
      <c r="AS8" s="195"/>
      <c r="AU8" s="182"/>
    </row>
    <row r="9" spans="1:47" s="182" customFormat="1" ht="15" customHeight="1" thickBot="1" x14ac:dyDescent="0.25">
      <c r="A9" s="238"/>
      <c r="B9" s="273"/>
      <c r="C9" s="106"/>
      <c r="D9" s="490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R9" s="379"/>
      <c r="S9" s="379"/>
      <c r="T9" s="379"/>
      <c r="U9" s="379"/>
      <c r="V9" s="379"/>
      <c r="W9" s="379"/>
      <c r="X9" s="379"/>
      <c r="Y9" s="379"/>
      <c r="Z9" s="379"/>
      <c r="AA9" s="379"/>
      <c r="AB9" s="380"/>
      <c r="AC9" s="484"/>
      <c r="AD9" s="485"/>
      <c r="AE9" s="485"/>
      <c r="AF9" s="485"/>
      <c r="AG9" s="485"/>
      <c r="AH9" s="485"/>
      <c r="AI9" s="485"/>
      <c r="AJ9" s="486"/>
      <c r="AK9" s="110"/>
      <c r="AL9" s="262"/>
      <c r="AN9" s="196"/>
      <c r="AO9" s="197"/>
      <c r="AP9" s="197"/>
      <c r="AQ9" s="198"/>
      <c r="AR9" s="199"/>
      <c r="AS9" s="195"/>
    </row>
    <row r="10" spans="1:47" s="189" customFormat="1" ht="12" x14ac:dyDescent="0.2">
      <c r="A10" s="239"/>
      <c r="B10" s="274"/>
      <c r="C10" s="111"/>
      <c r="D10" s="242" t="s">
        <v>346</v>
      </c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4"/>
      <c r="AC10" s="242" t="s">
        <v>347</v>
      </c>
      <c r="AD10" s="243"/>
      <c r="AE10" s="243"/>
      <c r="AF10" s="243"/>
      <c r="AG10" s="243"/>
      <c r="AH10" s="243"/>
      <c r="AI10" s="243"/>
      <c r="AJ10" s="244"/>
      <c r="AK10" s="109"/>
      <c r="AL10" s="259"/>
      <c r="AM10" s="191"/>
      <c r="AN10" s="192"/>
      <c r="AO10" s="192"/>
      <c r="AP10" s="192"/>
      <c r="AQ10" s="192"/>
      <c r="AR10" s="194"/>
      <c r="AS10" s="195"/>
      <c r="AT10" s="182"/>
      <c r="AU10" s="182"/>
    </row>
    <row r="11" spans="1:47" s="182" customFormat="1" ht="15" customHeight="1" thickBot="1" x14ac:dyDescent="0.25">
      <c r="A11" s="238"/>
      <c r="B11" s="273"/>
      <c r="C11" s="106"/>
      <c r="D11" s="378"/>
      <c r="E11" s="379"/>
      <c r="F11" s="379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80"/>
      <c r="AC11" s="487"/>
      <c r="AD11" s="488"/>
      <c r="AE11" s="488"/>
      <c r="AF11" s="488"/>
      <c r="AG11" s="488"/>
      <c r="AH11" s="488"/>
      <c r="AI11" s="488"/>
      <c r="AJ11" s="489"/>
      <c r="AK11" s="110"/>
      <c r="AL11" s="262"/>
      <c r="AM11" s="197"/>
      <c r="AN11" s="196"/>
      <c r="AO11" s="196"/>
      <c r="AP11" s="196"/>
      <c r="AQ11" s="196"/>
      <c r="AR11" s="199"/>
      <c r="AS11" s="195"/>
    </row>
    <row r="12" spans="1:47" s="195" customFormat="1" ht="12" x14ac:dyDescent="0.2">
      <c r="A12" s="240"/>
      <c r="B12" s="275"/>
      <c r="C12" s="108"/>
      <c r="D12" s="242" t="s">
        <v>348</v>
      </c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4"/>
      <c r="AK12" s="112"/>
      <c r="AL12" s="263"/>
      <c r="AM12" s="200"/>
      <c r="AN12" s="201"/>
      <c r="AO12" s="200"/>
      <c r="AP12" s="200"/>
      <c r="AQ12" s="202"/>
      <c r="AR12" s="194"/>
      <c r="AT12" s="182"/>
      <c r="AU12" s="182"/>
    </row>
    <row r="13" spans="1:47" s="182" customFormat="1" ht="15" customHeight="1" thickBot="1" x14ac:dyDescent="0.25">
      <c r="A13" s="238"/>
      <c r="B13" s="273"/>
      <c r="C13" s="106"/>
      <c r="D13" s="378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  <c r="AF13" s="379"/>
      <c r="AG13" s="379"/>
      <c r="AH13" s="379"/>
      <c r="AI13" s="379"/>
      <c r="AJ13" s="380"/>
      <c r="AK13" s="110"/>
      <c r="AL13" s="262"/>
      <c r="AM13" s="197"/>
      <c r="AN13" s="196"/>
      <c r="AO13" s="197"/>
      <c r="AP13" s="197"/>
      <c r="AQ13" s="198"/>
      <c r="AR13" s="199"/>
      <c r="AS13" s="195"/>
    </row>
    <row r="14" spans="1:47" s="195" customFormat="1" ht="12" x14ac:dyDescent="0.2">
      <c r="A14" s="240"/>
      <c r="B14" s="275"/>
      <c r="C14" s="108"/>
      <c r="D14" s="242" t="s">
        <v>349</v>
      </c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4"/>
      <c r="T14" s="242" t="s">
        <v>315</v>
      </c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6" t="s">
        <v>343</v>
      </c>
      <c r="AK14" s="112"/>
      <c r="AL14" s="263"/>
      <c r="AM14" s="200"/>
      <c r="AN14" s="201"/>
      <c r="AO14" s="200"/>
      <c r="AP14" s="200"/>
      <c r="AQ14" s="202"/>
      <c r="AR14" s="194"/>
      <c r="AT14" s="182"/>
      <c r="AU14" s="182"/>
    </row>
    <row r="15" spans="1:47" s="182" customFormat="1" ht="15" customHeight="1" thickBot="1" x14ac:dyDescent="0.25">
      <c r="A15" s="238"/>
      <c r="B15" s="273"/>
      <c r="C15" s="106"/>
      <c r="D15" s="395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393"/>
      <c r="S15" s="394"/>
      <c r="T15" s="392"/>
      <c r="U15" s="393"/>
      <c r="V15" s="393"/>
      <c r="W15" s="393"/>
      <c r="X15" s="393"/>
      <c r="Y15" s="393"/>
      <c r="Z15" s="393"/>
      <c r="AA15" s="393"/>
      <c r="AB15" s="393"/>
      <c r="AC15" s="393"/>
      <c r="AD15" s="393"/>
      <c r="AE15" s="393"/>
      <c r="AF15" s="393"/>
      <c r="AG15" s="393"/>
      <c r="AH15" s="393"/>
      <c r="AI15" s="393"/>
      <c r="AJ15" s="394"/>
      <c r="AK15" s="110"/>
      <c r="AL15" s="262"/>
      <c r="AM15" s="197"/>
      <c r="AN15" s="196"/>
      <c r="AO15" s="197"/>
      <c r="AP15" s="197"/>
      <c r="AQ15" s="198"/>
      <c r="AR15" s="199"/>
      <c r="AS15" s="195"/>
    </row>
    <row r="16" spans="1:47" s="195" customFormat="1" ht="9.75" customHeight="1" x14ac:dyDescent="0.2">
      <c r="A16" s="240"/>
      <c r="B16" s="275"/>
      <c r="C16" s="108"/>
      <c r="D16" s="242" t="s">
        <v>350</v>
      </c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4"/>
      <c r="T16" s="242" t="s">
        <v>351</v>
      </c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4"/>
      <c r="AK16" s="112"/>
      <c r="AL16" s="263"/>
      <c r="AM16" s="200"/>
      <c r="AN16" s="201"/>
      <c r="AO16" s="200"/>
      <c r="AP16" s="200"/>
      <c r="AQ16" s="202"/>
      <c r="AR16" s="194"/>
      <c r="AU16" s="182"/>
    </row>
    <row r="17" spans="1:47" s="182" customFormat="1" ht="19.5" customHeight="1" thickBot="1" x14ac:dyDescent="0.25">
      <c r="A17" s="238"/>
      <c r="B17" s="273"/>
      <c r="C17" s="106"/>
      <c r="D17" s="442"/>
      <c r="E17" s="379"/>
      <c r="F17" s="379"/>
      <c r="G17" s="379"/>
      <c r="H17" s="379"/>
      <c r="I17" s="379"/>
      <c r="J17" s="379"/>
      <c r="K17" s="379"/>
      <c r="L17" s="379"/>
      <c r="M17" s="379"/>
      <c r="N17" s="379"/>
      <c r="O17" s="379"/>
      <c r="P17" s="379"/>
      <c r="Q17" s="379"/>
      <c r="R17" s="379"/>
      <c r="S17" s="380"/>
      <c r="T17" s="134"/>
      <c r="U17" s="135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7"/>
      <c r="AK17" s="110"/>
      <c r="AL17" s="262"/>
      <c r="AM17" s="197">
        <v>1</v>
      </c>
      <c r="AN17" s="196">
        <f>+IF(AM17=1,1,IF(AM17=6,IF(T19=0,1,0),0))</f>
        <v>1</v>
      </c>
      <c r="AO17" s="197">
        <f>+IF(AM17=6,IF(T19=0,1,0),0)</f>
        <v>0</v>
      </c>
      <c r="AP17" s="197"/>
      <c r="AQ17" s="198"/>
      <c r="AR17" s="199"/>
      <c r="AS17" s="195"/>
    </row>
    <row r="18" spans="1:47" s="195" customFormat="1" ht="9" customHeight="1" x14ac:dyDescent="0.2">
      <c r="A18" s="240"/>
      <c r="B18" s="275"/>
      <c r="C18" s="108"/>
      <c r="D18" s="242" t="s">
        <v>316</v>
      </c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6"/>
      <c r="T18" s="453">
        <f>+IF(AM17=6,IF(T19=0,"Organismo Solicitante del Seguro",0),0)</f>
        <v>0</v>
      </c>
      <c r="U18" s="454"/>
      <c r="V18" s="454"/>
      <c r="W18" s="454"/>
      <c r="X18" s="454"/>
      <c r="Y18" s="454"/>
      <c r="Z18" s="454"/>
      <c r="AA18" s="454"/>
      <c r="AB18" s="454"/>
      <c r="AC18" s="454"/>
      <c r="AD18" s="454"/>
      <c r="AE18" s="454"/>
      <c r="AF18" s="454"/>
      <c r="AG18" s="454"/>
      <c r="AH18" s="454"/>
      <c r="AI18" s="454"/>
      <c r="AJ18" s="455"/>
      <c r="AK18" s="112"/>
      <c r="AL18" s="263"/>
      <c r="AM18" s="200"/>
      <c r="AN18" s="201"/>
      <c r="AO18" s="200"/>
      <c r="AP18" s="200"/>
      <c r="AQ18" s="202"/>
      <c r="AR18" s="194"/>
      <c r="AU18" s="182"/>
    </row>
    <row r="19" spans="1:47" s="182" customFormat="1" ht="14.25" customHeight="1" thickBot="1" x14ac:dyDescent="0.25">
      <c r="A19" s="238"/>
      <c r="B19" s="273"/>
      <c r="C19" s="106"/>
      <c r="D19" s="483" t="s">
        <v>317</v>
      </c>
      <c r="E19" s="482"/>
      <c r="F19" s="440" t="s">
        <v>318</v>
      </c>
      <c r="G19" s="441"/>
      <c r="H19" s="456" t="s">
        <v>319</v>
      </c>
      <c r="I19" s="456"/>
      <c r="J19" s="457" t="s">
        <v>341</v>
      </c>
      <c r="K19" s="457"/>
      <c r="L19" s="481" t="s">
        <v>317</v>
      </c>
      <c r="M19" s="482"/>
      <c r="N19" s="440" t="s">
        <v>318</v>
      </c>
      <c r="O19" s="441"/>
      <c r="P19" s="456" t="s">
        <v>319</v>
      </c>
      <c r="Q19" s="456"/>
      <c r="R19" s="458" t="s">
        <v>342</v>
      </c>
      <c r="S19" s="459"/>
      <c r="T19" s="392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3"/>
      <c r="AI19" s="393"/>
      <c r="AJ19" s="394"/>
      <c r="AK19" s="110"/>
      <c r="AL19" s="262"/>
      <c r="AM19" s="197"/>
      <c r="AN19" s="196"/>
      <c r="AO19" s="197"/>
      <c r="AP19" s="197"/>
      <c r="AQ19" s="198"/>
      <c r="AR19" s="203"/>
    </row>
    <row r="20" spans="1:47" s="195" customFormat="1" ht="12" x14ac:dyDescent="0.2">
      <c r="A20" s="240"/>
      <c r="B20" s="275"/>
      <c r="C20" s="108"/>
      <c r="D20" s="242" t="s">
        <v>352</v>
      </c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4"/>
      <c r="AK20" s="112"/>
      <c r="AL20" s="263"/>
      <c r="AM20" s="200"/>
      <c r="AN20" s="201"/>
      <c r="AO20" s="200"/>
      <c r="AP20" s="200"/>
      <c r="AQ20" s="202"/>
      <c r="AR20" s="204"/>
      <c r="AS20" s="182"/>
    </row>
    <row r="21" spans="1:47" s="182" customFormat="1" ht="15" customHeight="1" thickBot="1" x14ac:dyDescent="0.25">
      <c r="A21" s="238"/>
      <c r="B21" s="273"/>
      <c r="C21" s="106"/>
      <c r="D21" s="378"/>
      <c r="E21" s="379"/>
      <c r="F21" s="379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379"/>
      <c r="V21" s="379"/>
      <c r="W21" s="379"/>
      <c r="X21" s="379"/>
      <c r="Y21" s="379"/>
      <c r="Z21" s="379"/>
      <c r="AA21" s="379"/>
      <c r="AB21" s="379"/>
      <c r="AC21" s="379"/>
      <c r="AD21" s="379"/>
      <c r="AE21" s="379"/>
      <c r="AF21" s="379"/>
      <c r="AG21" s="379"/>
      <c r="AH21" s="379"/>
      <c r="AI21" s="379"/>
      <c r="AJ21" s="380"/>
      <c r="AK21" s="110"/>
      <c r="AL21" s="262"/>
      <c r="AM21" s="197"/>
      <c r="AN21" s="196"/>
      <c r="AO21" s="197"/>
      <c r="AP21" s="197"/>
      <c r="AQ21" s="198"/>
      <c r="AR21" s="203"/>
    </row>
    <row r="22" spans="1:47" s="195" customFormat="1" ht="9" x14ac:dyDescent="0.15">
      <c r="A22" s="240"/>
      <c r="B22" s="275"/>
      <c r="C22" s="108"/>
      <c r="D22" s="242" t="s">
        <v>353</v>
      </c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4"/>
      <c r="AD22" s="247" t="s">
        <v>354</v>
      </c>
      <c r="AE22" s="245"/>
      <c r="AF22" s="245"/>
      <c r="AG22" s="245"/>
      <c r="AH22" s="245"/>
      <c r="AI22" s="245"/>
      <c r="AJ22" s="244"/>
      <c r="AK22" s="112"/>
      <c r="AL22" s="263"/>
      <c r="AM22" s="200"/>
      <c r="AN22" s="201"/>
      <c r="AO22" s="200"/>
      <c r="AP22" s="200"/>
      <c r="AQ22" s="202"/>
      <c r="AR22" s="204"/>
    </row>
    <row r="23" spans="1:47" s="182" customFormat="1" ht="15" customHeight="1" thickBot="1" x14ac:dyDescent="0.25">
      <c r="A23" s="238"/>
      <c r="B23" s="273"/>
      <c r="C23" s="106"/>
      <c r="D23" s="378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V23" s="379"/>
      <c r="W23" s="379"/>
      <c r="X23" s="379"/>
      <c r="Y23" s="379"/>
      <c r="Z23" s="379"/>
      <c r="AA23" s="379"/>
      <c r="AB23" s="379"/>
      <c r="AC23" s="380"/>
      <c r="AD23" s="449"/>
      <c r="AE23" s="379"/>
      <c r="AF23" s="379"/>
      <c r="AG23" s="379"/>
      <c r="AH23" s="379"/>
      <c r="AI23" s="379"/>
      <c r="AJ23" s="380"/>
      <c r="AK23" s="110"/>
      <c r="AL23" s="262"/>
      <c r="AM23" s="197"/>
      <c r="AN23" s="196"/>
      <c r="AO23" s="197"/>
      <c r="AP23" s="197"/>
      <c r="AQ23" s="198"/>
      <c r="AR23" s="203"/>
    </row>
    <row r="24" spans="1:47" s="195" customFormat="1" ht="9" x14ac:dyDescent="0.15">
      <c r="A24" s="240"/>
      <c r="B24" s="275"/>
      <c r="C24" s="108"/>
      <c r="D24" s="242" t="s">
        <v>276</v>
      </c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 t="s">
        <v>343</v>
      </c>
      <c r="AD24" s="247" t="s">
        <v>275</v>
      </c>
      <c r="AE24" s="245"/>
      <c r="AF24" s="245"/>
      <c r="AG24" s="245"/>
      <c r="AH24" s="245"/>
      <c r="AI24" s="245"/>
      <c r="AJ24" s="246" t="s">
        <v>343</v>
      </c>
      <c r="AK24" s="112"/>
      <c r="AL24" s="263"/>
      <c r="AM24" s="200"/>
      <c r="AN24" s="201"/>
      <c r="AO24" s="200"/>
      <c r="AP24" s="200"/>
      <c r="AQ24" s="202"/>
      <c r="AR24" s="202"/>
    </row>
    <row r="25" spans="1:47" s="182" customFormat="1" ht="15" customHeight="1" thickBot="1" x14ac:dyDescent="0.25">
      <c r="A25" s="238"/>
      <c r="B25" s="273"/>
      <c r="C25" s="106"/>
      <c r="D25" s="378"/>
      <c r="E25" s="379"/>
      <c r="F25" s="379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9"/>
      <c r="R25" s="379"/>
      <c r="S25" s="379"/>
      <c r="T25" s="379"/>
      <c r="U25" s="379"/>
      <c r="V25" s="379"/>
      <c r="W25" s="379"/>
      <c r="X25" s="379"/>
      <c r="Y25" s="379"/>
      <c r="Z25" s="379"/>
      <c r="AA25" s="379"/>
      <c r="AB25" s="379"/>
      <c r="AC25" s="380"/>
      <c r="AD25" s="449"/>
      <c r="AE25" s="379"/>
      <c r="AF25" s="379"/>
      <c r="AG25" s="379"/>
      <c r="AH25" s="379"/>
      <c r="AI25" s="379"/>
      <c r="AJ25" s="380"/>
      <c r="AK25" s="110"/>
      <c r="AL25" s="262"/>
      <c r="AM25" s="197"/>
      <c r="AN25" s="196"/>
      <c r="AO25" s="197"/>
      <c r="AP25" s="197"/>
      <c r="AQ25" s="198"/>
      <c r="AR25" s="198"/>
    </row>
    <row r="26" spans="1:47" s="182" customFormat="1" ht="3.75" customHeight="1" thickBot="1" x14ac:dyDescent="0.25">
      <c r="A26" s="238"/>
      <c r="B26" s="273"/>
      <c r="C26" s="106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2"/>
      <c r="T26" s="283"/>
      <c r="U26" s="282"/>
      <c r="V26" s="282"/>
      <c r="W26" s="282"/>
      <c r="X26" s="282"/>
      <c r="Y26" s="282"/>
      <c r="Z26" s="282"/>
      <c r="AA26" s="282"/>
      <c r="AB26" s="282"/>
      <c r="AC26" s="284"/>
      <c r="AD26" s="282"/>
      <c r="AE26" s="282"/>
      <c r="AF26" s="282"/>
      <c r="AG26" s="282"/>
      <c r="AH26" s="282"/>
      <c r="AI26" s="282"/>
      <c r="AJ26" s="282"/>
      <c r="AK26" s="110"/>
      <c r="AL26" s="262"/>
      <c r="AM26" s="197"/>
      <c r="AN26" s="196"/>
      <c r="AO26" s="197"/>
      <c r="AP26" s="197"/>
      <c r="AQ26" s="198"/>
      <c r="AR26" s="198"/>
    </row>
    <row r="27" spans="1:47" s="208" customFormat="1" ht="12" thickBot="1" x14ac:dyDescent="0.25">
      <c r="A27" s="241"/>
      <c r="B27" s="276"/>
      <c r="C27" s="113"/>
      <c r="D27" s="248" t="s">
        <v>282</v>
      </c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50"/>
      <c r="AK27" s="114"/>
      <c r="AL27" s="264"/>
      <c r="AM27" s="205"/>
      <c r="AN27" s="206"/>
      <c r="AO27" s="205"/>
      <c r="AP27" s="205"/>
      <c r="AQ27" s="207"/>
      <c r="AR27" s="207"/>
    </row>
    <row r="28" spans="1:47" s="182" customFormat="1" ht="3.75" customHeight="1" x14ac:dyDescent="0.2">
      <c r="A28" s="238"/>
      <c r="B28" s="273"/>
      <c r="C28" s="106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2"/>
      <c r="AB28" s="282"/>
      <c r="AC28" s="282"/>
      <c r="AD28" s="282"/>
      <c r="AE28" s="282"/>
      <c r="AF28" s="282"/>
      <c r="AG28" s="282"/>
      <c r="AH28" s="282"/>
      <c r="AI28" s="282"/>
      <c r="AJ28" s="282"/>
      <c r="AK28" s="110"/>
      <c r="AL28" s="262"/>
      <c r="AM28" s="197"/>
      <c r="AN28" s="196"/>
      <c r="AO28" s="197"/>
      <c r="AP28" s="197"/>
      <c r="AQ28" s="198"/>
      <c r="AR28" s="198"/>
    </row>
    <row r="29" spans="1:47" s="182" customFormat="1" ht="12" x14ac:dyDescent="0.2">
      <c r="A29" s="238"/>
      <c r="B29" s="273"/>
      <c r="C29" s="106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5"/>
      <c r="AK29" s="110"/>
      <c r="AL29" s="262"/>
      <c r="AM29" s="197"/>
      <c r="AN29" s="196"/>
      <c r="AO29" s="197"/>
      <c r="AP29" s="197"/>
      <c r="AQ29" s="198"/>
      <c r="AR29" s="198"/>
    </row>
    <row r="30" spans="1:47" s="182" customFormat="1" ht="4.5" customHeight="1" x14ac:dyDescent="0.2">
      <c r="A30" s="238"/>
      <c r="B30" s="273"/>
      <c r="C30" s="106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82"/>
      <c r="AB30" s="282"/>
      <c r="AC30" s="282"/>
      <c r="AD30" s="282"/>
      <c r="AE30" s="282"/>
      <c r="AF30" s="282"/>
      <c r="AG30" s="282"/>
      <c r="AH30" s="282"/>
      <c r="AI30" s="282"/>
      <c r="AJ30" s="282"/>
      <c r="AK30" s="110"/>
      <c r="AL30" s="262"/>
      <c r="AM30" s="197"/>
      <c r="AN30" s="196"/>
      <c r="AO30" s="197"/>
      <c r="AP30" s="197"/>
      <c r="AQ30" s="198"/>
      <c r="AR30" s="198"/>
    </row>
    <row r="31" spans="1:47" s="182" customFormat="1" ht="3.75" customHeight="1" x14ac:dyDescent="0.2">
      <c r="A31" s="238"/>
      <c r="B31" s="273"/>
      <c r="C31" s="106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82"/>
      <c r="Y31" s="282"/>
      <c r="Z31" s="282"/>
      <c r="AA31" s="282"/>
      <c r="AB31" s="282"/>
      <c r="AC31" s="282"/>
      <c r="AD31" s="282"/>
      <c r="AE31" s="282"/>
      <c r="AF31" s="282"/>
      <c r="AG31" s="282"/>
      <c r="AH31" s="282"/>
      <c r="AI31" s="282"/>
      <c r="AJ31" s="282"/>
      <c r="AK31" s="110"/>
      <c r="AL31" s="262"/>
      <c r="AM31" s="197"/>
      <c r="AN31" s="196"/>
      <c r="AO31" s="197"/>
      <c r="AP31" s="197"/>
      <c r="AQ31" s="198"/>
      <c r="AR31" s="198"/>
    </row>
    <row r="32" spans="1:47" s="208" customFormat="1" ht="18" customHeight="1" x14ac:dyDescent="0.2">
      <c r="A32" s="241"/>
      <c r="B32" s="276"/>
      <c r="C32" s="115"/>
      <c r="D32" s="286" t="s">
        <v>357</v>
      </c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7"/>
      <c r="AF32" s="287"/>
      <c r="AG32" s="287"/>
      <c r="AH32" s="287"/>
      <c r="AI32" s="287"/>
      <c r="AJ32" s="288">
        <f>IF(Ru!E2=1,0,IF(Ru!E2&lt;160,"NO realizar opción de la siguiente ventana para el Rubro principal seleccionado","DEBE realizar una selección adicional de la siguiente ventana de acuerdo a la RES. 481/2011"))</f>
        <v>0</v>
      </c>
      <c r="AK32" s="116"/>
      <c r="AL32" s="265"/>
      <c r="AM32" s="205">
        <f>+Ru!E2</f>
        <v>1</v>
      </c>
      <c r="AN32" s="206" t="b">
        <f>+IF(AM32&gt;=160,IF(AM33&gt;1,1,0))</f>
        <v>0</v>
      </c>
      <c r="AO32" s="205"/>
      <c r="AP32" s="205"/>
      <c r="AQ32" s="207"/>
      <c r="AR32" s="207"/>
    </row>
    <row r="33" spans="1:44" s="182" customFormat="1" ht="8.25" customHeight="1" x14ac:dyDescent="0.2">
      <c r="A33" s="238"/>
      <c r="B33" s="273"/>
      <c r="C33" s="106"/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110"/>
      <c r="AL33" s="262"/>
      <c r="AM33" s="197">
        <f>+Ru!E163</f>
        <v>1</v>
      </c>
      <c r="AN33" s="196"/>
      <c r="AO33" s="197"/>
      <c r="AP33" s="197"/>
      <c r="AQ33" s="198"/>
      <c r="AR33" s="198"/>
    </row>
    <row r="34" spans="1:44" s="182" customFormat="1" ht="5.25" customHeight="1" x14ac:dyDescent="0.2">
      <c r="A34" s="238"/>
      <c r="B34" s="273"/>
      <c r="C34" s="106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82"/>
      <c r="AB34" s="282"/>
      <c r="AC34" s="282"/>
      <c r="AD34" s="282"/>
      <c r="AE34" s="282"/>
      <c r="AF34" s="282"/>
      <c r="AG34" s="282"/>
      <c r="AH34" s="282"/>
      <c r="AI34" s="282"/>
      <c r="AJ34" s="282"/>
      <c r="AK34" s="110"/>
      <c r="AL34" s="262"/>
      <c r="AM34" s="197"/>
      <c r="AN34" s="196"/>
      <c r="AO34" s="197"/>
      <c r="AP34" s="197"/>
      <c r="AQ34" s="198"/>
      <c r="AR34" s="198"/>
    </row>
    <row r="35" spans="1:44" s="182" customFormat="1" ht="0.75" hidden="1" customHeight="1" x14ac:dyDescent="0.2">
      <c r="A35" s="238"/>
      <c r="B35" s="273"/>
      <c r="C35" s="106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82"/>
      <c r="AK35" s="110"/>
      <c r="AL35" s="262"/>
      <c r="AM35" s="197"/>
      <c r="AN35" s="196"/>
      <c r="AO35" s="197"/>
      <c r="AP35" s="197"/>
      <c r="AQ35" s="198"/>
      <c r="AR35" s="198"/>
    </row>
    <row r="36" spans="1:44" s="189" customFormat="1" ht="7.5" customHeight="1" thickBot="1" x14ac:dyDescent="0.2">
      <c r="A36" s="239"/>
      <c r="B36" s="274"/>
      <c r="C36" s="108"/>
      <c r="D36" s="475" t="str">
        <f>+IF(AM32&lt;160,IF(AM33&gt;1,"NO CORRESPONDE LA SELECCIÓN SEGÚN RES. 481/2011","  "),VLOOKUP(AM33,Ru!$A$165:$G$177,7,0))</f>
        <v xml:space="preserve">  </v>
      </c>
      <c r="E36" s="475"/>
      <c r="F36" s="475"/>
      <c r="G36" s="475"/>
      <c r="H36" s="475"/>
      <c r="I36" s="475"/>
      <c r="J36" s="475"/>
      <c r="K36" s="475"/>
      <c r="L36" s="475"/>
      <c r="M36" s="475"/>
      <c r="N36" s="475"/>
      <c r="O36" s="475"/>
      <c r="P36" s="475"/>
      <c r="Q36" s="475"/>
      <c r="R36" s="475"/>
      <c r="S36" s="475"/>
      <c r="T36" s="475"/>
      <c r="U36" s="475"/>
      <c r="V36" s="475"/>
      <c r="W36" s="475"/>
      <c r="X36" s="475"/>
      <c r="Y36" s="475"/>
      <c r="Z36" s="475"/>
      <c r="AA36" s="475"/>
      <c r="AB36" s="475"/>
      <c r="AC36" s="475"/>
      <c r="AD36" s="475"/>
      <c r="AE36" s="475"/>
      <c r="AF36" s="475"/>
      <c r="AG36" s="475"/>
      <c r="AH36" s="475"/>
      <c r="AI36" s="475"/>
      <c r="AJ36" s="475"/>
      <c r="AK36" s="117"/>
      <c r="AL36" s="266"/>
      <c r="AM36" s="209"/>
      <c r="AN36" s="192"/>
      <c r="AO36" s="191"/>
      <c r="AP36" s="191"/>
      <c r="AQ36" s="193"/>
      <c r="AR36" s="193"/>
    </row>
    <row r="37" spans="1:44" s="182" customFormat="1" ht="0.75" hidden="1" customHeight="1" thickBot="1" x14ac:dyDescent="0.25">
      <c r="A37" s="238"/>
      <c r="B37" s="273"/>
      <c r="C37" s="106"/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82"/>
      <c r="AG37" s="282"/>
      <c r="AH37" s="282"/>
      <c r="AI37" s="282"/>
      <c r="AJ37" s="282"/>
      <c r="AK37" s="110"/>
      <c r="AL37" s="262"/>
      <c r="AM37" s="197"/>
      <c r="AN37" s="196"/>
      <c r="AO37" s="197"/>
      <c r="AP37" s="197"/>
      <c r="AQ37" s="198"/>
      <c r="AR37" s="198"/>
    </row>
    <row r="38" spans="1:44" s="195" customFormat="1" ht="13.5" customHeight="1" x14ac:dyDescent="0.15">
      <c r="A38" s="240"/>
      <c r="B38" s="275"/>
      <c r="C38" s="108"/>
      <c r="D38" s="242" t="s">
        <v>277</v>
      </c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4"/>
      <c r="AK38" s="112"/>
      <c r="AL38" s="263"/>
      <c r="AM38" s="200"/>
      <c r="AN38" s="201"/>
      <c r="AO38" s="200"/>
      <c r="AP38" s="200"/>
      <c r="AQ38" s="202"/>
      <c r="AR38" s="202"/>
    </row>
    <row r="39" spans="1:44" s="182" customFormat="1" ht="15" customHeight="1" thickBot="1" x14ac:dyDescent="0.25">
      <c r="A39" s="238"/>
      <c r="B39" s="273"/>
      <c r="C39" s="106"/>
      <c r="D39" s="378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80"/>
      <c r="AK39" s="110"/>
      <c r="AL39" s="262"/>
      <c r="AM39" s="197"/>
      <c r="AN39" s="196"/>
      <c r="AO39" s="197"/>
      <c r="AP39" s="197"/>
      <c r="AQ39" s="198"/>
      <c r="AR39" s="198"/>
    </row>
    <row r="40" spans="1:44" s="182" customFormat="1" ht="3.75" customHeight="1" thickBot="1" x14ac:dyDescent="0.25">
      <c r="A40" s="238"/>
      <c r="B40" s="273"/>
      <c r="C40" s="106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82"/>
      <c r="AK40" s="110"/>
      <c r="AL40" s="262"/>
      <c r="AM40" s="197"/>
      <c r="AN40" s="196"/>
      <c r="AO40" s="197"/>
      <c r="AP40" s="197"/>
      <c r="AQ40" s="198"/>
      <c r="AR40" s="198"/>
    </row>
    <row r="41" spans="1:44" s="208" customFormat="1" ht="12" thickBot="1" x14ac:dyDescent="0.25">
      <c r="A41" s="241"/>
      <c r="B41" s="276"/>
      <c r="C41" s="113"/>
      <c r="D41" s="248" t="s">
        <v>1</v>
      </c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50" t="s">
        <v>2</v>
      </c>
      <c r="AK41" s="114"/>
      <c r="AL41" s="264"/>
      <c r="AM41" s="205"/>
      <c r="AN41" s="206"/>
      <c r="AO41" s="205"/>
      <c r="AP41" s="205"/>
      <c r="AQ41" s="207"/>
      <c r="AR41" s="207"/>
    </row>
    <row r="42" spans="1:44" s="182" customFormat="1" ht="3.75" customHeight="1" thickBot="1" x14ac:dyDescent="0.25">
      <c r="A42" s="238"/>
      <c r="B42" s="273"/>
      <c r="C42" s="106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2"/>
      <c r="Y42" s="282"/>
      <c r="Z42" s="282"/>
      <c r="AA42" s="282"/>
      <c r="AB42" s="282"/>
      <c r="AC42" s="282"/>
      <c r="AD42" s="282"/>
      <c r="AE42" s="282"/>
      <c r="AF42" s="282"/>
      <c r="AG42" s="282"/>
      <c r="AH42" s="282"/>
      <c r="AI42" s="282"/>
      <c r="AJ42" s="282"/>
      <c r="AK42" s="110"/>
      <c r="AL42" s="262"/>
      <c r="AM42" s="197"/>
      <c r="AN42" s="196"/>
      <c r="AO42" s="197"/>
      <c r="AP42" s="197"/>
      <c r="AQ42" s="198"/>
      <c r="AR42" s="198"/>
    </row>
    <row r="43" spans="1:44" s="189" customFormat="1" ht="9" x14ac:dyDescent="0.15">
      <c r="A43" s="239"/>
      <c r="B43" s="274"/>
      <c r="C43" s="111"/>
      <c r="D43" s="242" t="s">
        <v>3</v>
      </c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51"/>
      <c r="AK43" s="109"/>
      <c r="AL43" s="259"/>
      <c r="AM43" s="191"/>
      <c r="AN43" s="192"/>
      <c r="AO43" s="191"/>
      <c r="AP43" s="191"/>
      <c r="AQ43" s="193"/>
      <c r="AR43" s="193"/>
    </row>
    <row r="44" spans="1:44" s="182" customFormat="1" ht="3.75" customHeight="1" x14ac:dyDescent="0.2">
      <c r="A44" s="238"/>
      <c r="B44" s="273"/>
      <c r="C44" s="106"/>
      <c r="D44" s="138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  <c r="Y44" s="282"/>
      <c r="Z44" s="282"/>
      <c r="AA44" s="282"/>
      <c r="AB44" s="282"/>
      <c r="AC44" s="282"/>
      <c r="AD44" s="282"/>
      <c r="AE44" s="282"/>
      <c r="AF44" s="282"/>
      <c r="AG44" s="282"/>
      <c r="AH44" s="282"/>
      <c r="AI44" s="282"/>
      <c r="AJ44" s="139"/>
      <c r="AK44" s="110"/>
      <c r="AL44" s="262"/>
      <c r="AM44" s="197"/>
      <c r="AN44" s="196"/>
      <c r="AO44" s="197"/>
      <c r="AP44" s="197"/>
      <c r="AQ44" s="198"/>
      <c r="AR44" s="198"/>
    </row>
    <row r="45" spans="1:44" s="182" customFormat="1" ht="12" x14ac:dyDescent="0.2">
      <c r="A45" s="238"/>
      <c r="B45" s="273"/>
      <c r="C45" s="106"/>
      <c r="D45" s="140"/>
      <c r="E45" s="280" t="s">
        <v>4</v>
      </c>
      <c r="F45" s="289"/>
      <c r="G45" s="289"/>
      <c r="H45" s="289"/>
      <c r="I45" s="289"/>
      <c r="J45" s="289"/>
      <c r="K45" s="289"/>
      <c r="L45" s="289"/>
      <c r="M45" s="289"/>
      <c r="N45" s="289"/>
      <c r="O45" s="289"/>
      <c r="P45" s="289"/>
      <c r="Q45" s="289"/>
      <c r="R45" s="289"/>
      <c r="S45" s="289"/>
      <c r="T45" s="289"/>
      <c r="U45" s="289"/>
      <c r="V45" s="289"/>
      <c r="W45" s="289"/>
      <c r="X45" s="289"/>
      <c r="Y45" s="289"/>
      <c r="Z45" s="289"/>
      <c r="AA45" s="289"/>
      <c r="AB45" s="289"/>
      <c r="AC45" s="289"/>
      <c r="AD45" s="289"/>
      <c r="AE45" s="289"/>
      <c r="AF45" s="289"/>
      <c r="AG45" s="289"/>
      <c r="AH45" s="280"/>
      <c r="AI45" s="280"/>
      <c r="AJ45" s="175"/>
      <c r="AK45" s="110"/>
      <c r="AL45" s="262"/>
      <c r="AM45" s="197" t="b">
        <v>0</v>
      </c>
      <c r="AN45" s="196">
        <f>+IF(AM45=TRUE,"G0",0)</f>
        <v>0</v>
      </c>
      <c r="AO45" s="197">
        <f>+IF(AN49&lt;&gt;0,AN49,IF(AN47&lt;&gt;0,AN47,IF(AN45&lt;&gt;0,AN45,0)))</f>
        <v>0</v>
      </c>
      <c r="AP45" s="197"/>
      <c r="AQ45" s="198"/>
      <c r="AR45" s="198"/>
    </row>
    <row r="46" spans="1:44" s="182" customFormat="1" ht="3.75" customHeight="1" x14ac:dyDescent="0.2">
      <c r="A46" s="238"/>
      <c r="B46" s="273"/>
      <c r="C46" s="106"/>
      <c r="D46" s="140"/>
      <c r="E46" s="289"/>
      <c r="F46" s="289"/>
      <c r="G46" s="289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9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0"/>
      <c r="AI46" s="280"/>
      <c r="AJ46" s="175"/>
      <c r="AK46" s="110"/>
      <c r="AL46" s="262"/>
      <c r="AM46" s="197"/>
      <c r="AN46" s="196"/>
      <c r="AO46" s="197"/>
      <c r="AP46" s="197"/>
      <c r="AQ46" s="198"/>
      <c r="AR46" s="198"/>
    </row>
    <row r="47" spans="1:44" s="182" customFormat="1" ht="12" x14ac:dyDescent="0.2">
      <c r="A47" s="238"/>
      <c r="B47" s="273"/>
      <c r="C47" s="106"/>
      <c r="D47" s="140"/>
      <c r="E47" s="280" t="s">
        <v>5</v>
      </c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9"/>
      <c r="Q47" s="289"/>
      <c r="R47" s="289"/>
      <c r="S47" s="289"/>
      <c r="T47" s="289"/>
      <c r="U47" s="289"/>
      <c r="V47" s="289"/>
      <c r="W47" s="289"/>
      <c r="X47" s="289"/>
      <c r="Y47" s="289"/>
      <c r="Z47" s="289"/>
      <c r="AA47" s="289"/>
      <c r="AB47" s="289"/>
      <c r="AC47" s="289"/>
      <c r="AD47" s="289"/>
      <c r="AE47" s="289"/>
      <c r="AF47" s="289"/>
      <c r="AG47" s="289"/>
      <c r="AH47" s="280"/>
      <c r="AI47" s="280"/>
      <c r="AJ47" s="175"/>
      <c r="AK47" s="110"/>
      <c r="AL47" s="262"/>
      <c r="AM47" s="197" t="b">
        <v>0</v>
      </c>
      <c r="AN47" s="196">
        <f>+IF(AM47=TRUE,"G1",0)</f>
        <v>0</v>
      </c>
      <c r="AO47" s="197"/>
      <c r="AP47" s="197"/>
      <c r="AQ47" s="198"/>
      <c r="AR47" s="198"/>
    </row>
    <row r="48" spans="1:44" s="182" customFormat="1" ht="3.75" customHeight="1" x14ac:dyDescent="0.2">
      <c r="A48" s="238"/>
      <c r="B48" s="273"/>
      <c r="C48" s="106"/>
      <c r="D48" s="140"/>
      <c r="E48" s="289"/>
      <c r="F48" s="289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0"/>
      <c r="S48" s="290"/>
      <c r="T48" s="290"/>
      <c r="U48" s="290"/>
      <c r="V48" s="290"/>
      <c r="W48" s="290"/>
      <c r="X48" s="290"/>
      <c r="Y48" s="290"/>
      <c r="Z48" s="290"/>
      <c r="AA48" s="290"/>
      <c r="AB48" s="290"/>
      <c r="AC48" s="290"/>
      <c r="AD48" s="290"/>
      <c r="AE48" s="290"/>
      <c r="AF48" s="290"/>
      <c r="AG48" s="290"/>
      <c r="AH48" s="291"/>
      <c r="AI48" s="291"/>
      <c r="AJ48" s="141"/>
      <c r="AK48" s="118"/>
      <c r="AL48" s="267"/>
      <c r="AM48" s="197"/>
      <c r="AN48" s="196"/>
      <c r="AO48" s="197"/>
      <c r="AP48" s="197"/>
      <c r="AQ48" s="198"/>
      <c r="AR48" s="198"/>
    </row>
    <row r="49" spans="1:44" s="182" customFormat="1" thickBot="1" x14ac:dyDescent="0.25">
      <c r="A49" s="238"/>
      <c r="B49" s="273"/>
      <c r="C49" s="106"/>
      <c r="D49" s="142"/>
      <c r="E49" s="143" t="s">
        <v>6</v>
      </c>
      <c r="F49" s="143"/>
      <c r="G49" s="144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4"/>
      <c r="AI49" s="144"/>
      <c r="AJ49" s="146"/>
      <c r="AK49" s="118"/>
      <c r="AL49" s="267"/>
      <c r="AM49" s="197" t="b">
        <v>0</v>
      </c>
      <c r="AN49" s="196">
        <f>+IF(AM49=TRUE,"G2",0)</f>
        <v>0</v>
      </c>
      <c r="AO49" s="197"/>
      <c r="AP49" s="197"/>
      <c r="AQ49" s="198"/>
      <c r="AR49" s="198"/>
    </row>
    <row r="50" spans="1:44" s="182" customFormat="1" ht="3.75" customHeight="1" thickBot="1" x14ac:dyDescent="0.25">
      <c r="A50" s="238"/>
      <c r="B50" s="273"/>
      <c r="C50" s="106"/>
      <c r="D50" s="282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282"/>
      <c r="U50" s="282"/>
      <c r="V50" s="282"/>
      <c r="W50" s="282"/>
      <c r="X50" s="282"/>
      <c r="Y50" s="282"/>
      <c r="Z50" s="282"/>
      <c r="AA50" s="282"/>
      <c r="AB50" s="282"/>
      <c r="AC50" s="282"/>
      <c r="AD50" s="282"/>
      <c r="AE50" s="282"/>
      <c r="AF50" s="282"/>
      <c r="AG50" s="282"/>
      <c r="AH50" s="282"/>
      <c r="AI50" s="282"/>
      <c r="AJ50" s="282"/>
      <c r="AK50" s="110"/>
      <c r="AL50" s="262"/>
      <c r="AM50" s="197"/>
      <c r="AN50" s="196"/>
      <c r="AO50" s="197"/>
      <c r="AP50" s="197"/>
      <c r="AQ50" s="198"/>
      <c r="AR50" s="198"/>
    </row>
    <row r="51" spans="1:44" s="189" customFormat="1" ht="9" x14ac:dyDescent="0.15">
      <c r="A51" s="239"/>
      <c r="B51" s="274"/>
      <c r="C51" s="111"/>
      <c r="D51" s="247" t="s">
        <v>7</v>
      </c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51"/>
      <c r="AK51" s="109"/>
      <c r="AL51" s="259"/>
      <c r="AM51" s="191"/>
      <c r="AN51" s="192"/>
      <c r="AO51" s="191"/>
      <c r="AP51" s="191"/>
      <c r="AQ51" s="193"/>
      <c r="AR51" s="193"/>
    </row>
    <row r="52" spans="1:44" s="182" customFormat="1" ht="3.75" customHeight="1" x14ac:dyDescent="0.2">
      <c r="A52" s="238"/>
      <c r="B52" s="273"/>
      <c r="C52" s="106"/>
      <c r="D52" s="138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82"/>
      <c r="AC52" s="282"/>
      <c r="AD52" s="282"/>
      <c r="AE52" s="282"/>
      <c r="AF52" s="282"/>
      <c r="AG52" s="282"/>
      <c r="AH52" s="282"/>
      <c r="AI52" s="282"/>
      <c r="AJ52" s="139"/>
      <c r="AK52" s="110"/>
      <c r="AL52" s="262"/>
      <c r="AM52" s="197"/>
      <c r="AN52" s="196"/>
      <c r="AO52" s="197"/>
      <c r="AP52" s="197"/>
      <c r="AQ52" s="198"/>
      <c r="AR52" s="198"/>
    </row>
    <row r="53" spans="1:44" s="182" customFormat="1" ht="12" customHeight="1" x14ac:dyDescent="0.2">
      <c r="A53" s="238"/>
      <c r="B53" s="273"/>
      <c r="C53" s="106"/>
      <c r="D53" s="140"/>
      <c r="E53" s="384" t="s">
        <v>8</v>
      </c>
      <c r="F53" s="384"/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  <c r="Z53" s="384"/>
      <c r="AA53" s="384"/>
      <c r="AB53" s="384"/>
      <c r="AC53" s="384"/>
      <c r="AD53" s="384"/>
      <c r="AE53" s="384"/>
      <c r="AF53" s="384"/>
      <c r="AG53" s="384"/>
      <c r="AH53" s="384"/>
      <c r="AI53" s="384"/>
      <c r="AJ53" s="460"/>
      <c r="AK53" s="119"/>
      <c r="AL53" s="268"/>
      <c r="AM53" s="197" t="b">
        <v>0</v>
      </c>
      <c r="AN53" s="196">
        <f>+IF(AM53=TRUE,"L0",0)</f>
        <v>0</v>
      </c>
      <c r="AO53" s="197">
        <f>+IF(AN58&lt;&gt;0,AN58,IF(AN55&lt;&gt;0,AN55,IF(AN53&lt;&gt;0,AN53,0)))</f>
        <v>0</v>
      </c>
      <c r="AP53" s="197"/>
      <c r="AQ53" s="198"/>
      <c r="AR53" s="198"/>
    </row>
    <row r="54" spans="1:44" s="182" customFormat="1" ht="3.75" customHeight="1" x14ac:dyDescent="0.2">
      <c r="A54" s="238"/>
      <c r="B54" s="273"/>
      <c r="C54" s="106"/>
      <c r="D54" s="140"/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89"/>
      <c r="S54" s="289"/>
      <c r="T54" s="289"/>
      <c r="U54" s="289"/>
      <c r="V54" s="289"/>
      <c r="W54" s="289"/>
      <c r="X54" s="289"/>
      <c r="Y54" s="289"/>
      <c r="Z54" s="289"/>
      <c r="AA54" s="289"/>
      <c r="AB54" s="289"/>
      <c r="AC54" s="289"/>
      <c r="AD54" s="289"/>
      <c r="AE54" s="289"/>
      <c r="AF54" s="289"/>
      <c r="AG54" s="289"/>
      <c r="AH54" s="289"/>
      <c r="AI54" s="289"/>
      <c r="AJ54" s="147"/>
      <c r="AK54" s="110"/>
      <c r="AL54" s="262"/>
      <c r="AM54" s="197"/>
      <c r="AN54" s="196"/>
      <c r="AO54" s="197"/>
      <c r="AP54" s="197"/>
      <c r="AQ54" s="198"/>
      <c r="AR54" s="198"/>
    </row>
    <row r="55" spans="1:44" s="182" customFormat="1" ht="12" customHeight="1" x14ac:dyDescent="0.2">
      <c r="A55" s="238"/>
      <c r="B55" s="273"/>
      <c r="C55" s="106"/>
      <c r="D55" s="140"/>
      <c r="E55" s="381" t="s">
        <v>332</v>
      </c>
      <c r="F55" s="381"/>
      <c r="G55" s="381"/>
      <c r="H55" s="381"/>
      <c r="I55" s="381"/>
      <c r="J55" s="381"/>
      <c r="K55" s="381"/>
      <c r="L55" s="381"/>
      <c r="M55" s="381"/>
      <c r="N55" s="381"/>
      <c r="O55" s="381"/>
      <c r="P55" s="381"/>
      <c r="Q55" s="381"/>
      <c r="R55" s="381"/>
      <c r="S55" s="381"/>
      <c r="T55" s="381"/>
      <c r="U55" s="381"/>
      <c r="V55" s="381"/>
      <c r="W55" s="381"/>
      <c r="X55" s="381"/>
      <c r="Y55" s="381"/>
      <c r="Z55" s="381"/>
      <c r="AA55" s="381"/>
      <c r="AB55" s="381"/>
      <c r="AC55" s="381"/>
      <c r="AD55" s="381"/>
      <c r="AE55" s="381"/>
      <c r="AF55" s="381"/>
      <c r="AG55" s="381"/>
      <c r="AH55" s="381"/>
      <c r="AI55" s="381"/>
      <c r="AJ55" s="476"/>
      <c r="AK55" s="107"/>
      <c r="AL55" s="261"/>
      <c r="AM55" s="197" t="b">
        <v>0</v>
      </c>
      <c r="AN55" s="196">
        <f>+IF(AM55=TRUE,"L1",0)</f>
        <v>0</v>
      </c>
      <c r="AO55" s="197"/>
      <c r="AP55" s="197"/>
      <c r="AQ55" s="198"/>
      <c r="AR55" s="198"/>
    </row>
    <row r="56" spans="1:44" s="182" customFormat="1" ht="8.25" customHeight="1" x14ac:dyDescent="0.2">
      <c r="A56" s="238"/>
      <c r="B56" s="273"/>
      <c r="C56" s="106"/>
      <c r="D56" s="140"/>
      <c r="E56" s="381"/>
      <c r="F56" s="381"/>
      <c r="G56" s="381"/>
      <c r="H56" s="381"/>
      <c r="I56" s="381"/>
      <c r="J56" s="381"/>
      <c r="K56" s="381"/>
      <c r="L56" s="381"/>
      <c r="M56" s="381"/>
      <c r="N56" s="381"/>
      <c r="O56" s="381"/>
      <c r="P56" s="381"/>
      <c r="Q56" s="381"/>
      <c r="R56" s="381"/>
      <c r="S56" s="381"/>
      <c r="T56" s="381"/>
      <c r="U56" s="381"/>
      <c r="V56" s="381"/>
      <c r="W56" s="381"/>
      <c r="X56" s="381"/>
      <c r="Y56" s="381"/>
      <c r="Z56" s="381"/>
      <c r="AA56" s="381"/>
      <c r="AB56" s="381"/>
      <c r="AC56" s="381"/>
      <c r="AD56" s="381"/>
      <c r="AE56" s="381"/>
      <c r="AF56" s="381"/>
      <c r="AG56" s="381"/>
      <c r="AH56" s="381"/>
      <c r="AI56" s="381"/>
      <c r="AJ56" s="476"/>
      <c r="AK56" s="107"/>
      <c r="AL56" s="261"/>
      <c r="AM56" s="197"/>
      <c r="AN56" s="196"/>
      <c r="AO56" s="197"/>
      <c r="AP56" s="197"/>
      <c r="AQ56" s="198"/>
      <c r="AR56" s="198"/>
    </row>
    <row r="57" spans="1:44" s="182" customFormat="1" ht="3.75" customHeight="1" x14ac:dyDescent="0.2">
      <c r="A57" s="238"/>
      <c r="B57" s="273"/>
      <c r="C57" s="106"/>
      <c r="D57" s="140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89"/>
      <c r="P57" s="289"/>
      <c r="Q57" s="289"/>
      <c r="R57" s="289"/>
      <c r="S57" s="289"/>
      <c r="T57" s="289"/>
      <c r="U57" s="289"/>
      <c r="V57" s="289"/>
      <c r="W57" s="289"/>
      <c r="X57" s="289"/>
      <c r="Y57" s="289"/>
      <c r="Z57" s="289"/>
      <c r="AA57" s="289"/>
      <c r="AB57" s="289"/>
      <c r="AC57" s="289"/>
      <c r="AD57" s="289"/>
      <c r="AE57" s="289"/>
      <c r="AF57" s="289"/>
      <c r="AG57" s="289"/>
      <c r="AH57" s="289"/>
      <c r="AI57" s="289"/>
      <c r="AJ57" s="147"/>
      <c r="AK57" s="110"/>
      <c r="AL57" s="262"/>
      <c r="AM57" s="197"/>
      <c r="AN57" s="196"/>
      <c r="AO57" s="197"/>
      <c r="AP57" s="197"/>
      <c r="AQ57" s="198"/>
      <c r="AR57" s="198"/>
    </row>
    <row r="58" spans="1:44" s="182" customFormat="1" ht="12.75" customHeight="1" thickBot="1" x14ac:dyDescent="0.25">
      <c r="A58" s="238"/>
      <c r="B58" s="273"/>
      <c r="C58" s="106"/>
      <c r="D58" s="142"/>
      <c r="E58" s="468" t="s">
        <v>9</v>
      </c>
      <c r="F58" s="468"/>
      <c r="G58" s="468"/>
      <c r="H58" s="468"/>
      <c r="I58" s="468"/>
      <c r="J58" s="468"/>
      <c r="K58" s="468"/>
      <c r="L58" s="468"/>
      <c r="M58" s="468"/>
      <c r="N58" s="468"/>
      <c r="O58" s="468"/>
      <c r="P58" s="468"/>
      <c r="Q58" s="468"/>
      <c r="R58" s="468"/>
      <c r="S58" s="468"/>
      <c r="T58" s="468"/>
      <c r="U58" s="468"/>
      <c r="V58" s="468"/>
      <c r="W58" s="468"/>
      <c r="X58" s="468"/>
      <c r="Y58" s="468"/>
      <c r="Z58" s="468"/>
      <c r="AA58" s="468"/>
      <c r="AB58" s="468"/>
      <c r="AC58" s="468"/>
      <c r="AD58" s="468"/>
      <c r="AE58" s="468"/>
      <c r="AF58" s="468"/>
      <c r="AG58" s="468"/>
      <c r="AH58" s="468"/>
      <c r="AI58" s="468"/>
      <c r="AJ58" s="469"/>
      <c r="AK58" s="107"/>
      <c r="AL58" s="261"/>
      <c r="AM58" s="197" t="b">
        <v>0</v>
      </c>
      <c r="AN58" s="196">
        <f>+IF(AM58=TRUE,"L2",0)</f>
        <v>0</v>
      </c>
      <c r="AO58" s="197"/>
      <c r="AP58" s="197"/>
      <c r="AQ58" s="198"/>
      <c r="AR58" s="198"/>
    </row>
    <row r="59" spans="1:44" s="182" customFormat="1" ht="3.75" customHeight="1" thickBot="1" x14ac:dyDescent="0.25">
      <c r="A59" s="238"/>
      <c r="B59" s="273"/>
      <c r="C59" s="106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282"/>
      <c r="R59" s="282"/>
      <c r="S59" s="282"/>
      <c r="T59" s="282"/>
      <c r="U59" s="282"/>
      <c r="V59" s="282"/>
      <c r="W59" s="282"/>
      <c r="X59" s="282"/>
      <c r="Y59" s="282"/>
      <c r="Z59" s="282"/>
      <c r="AA59" s="282"/>
      <c r="AB59" s="282"/>
      <c r="AC59" s="282"/>
      <c r="AD59" s="282"/>
      <c r="AE59" s="282"/>
      <c r="AF59" s="282"/>
      <c r="AG59" s="282"/>
      <c r="AH59" s="282"/>
      <c r="AI59" s="282"/>
      <c r="AJ59" s="282"/>
      <c r="AK59" s="110"/>
      <c r="AL59" s="262"/>
      <c r="AM59" s="197"/>
      <c r="AN59" s="196"/>
      <c r="AO59" s="197"/>
      <c r="AP59" s="197"/>
      <c r="AQ59" s="198"/>
      <c r="AR59" s="198"/>
    </row>
    <row r="60" spans="1:44" s="189" customFormat="1" ht="9" x14ac:dyDescent="0.15">
      <c r="A60" s="239"/>
      <c r="B60" s="274"/>
      <c r="C60" s="111"/>
      <c r="D60" s="247" t="s">
        <v>10</v>
      </c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3"/>
      <c r="Y60" s="243"/>
      <c r="Z60" s="243"/>
      <c r="AA60" s="243"/>
      <c r="AB60" s="243"/>
      <c r="AC60" s="243"/>
      <c r="AD60" s="243"/>
      <c r="AE60" s="243"/>
      <c r="AF60" s="243"/>
      <c r="AG60" s="243"/>
      <c r="AH60" s="243"/>
      <c r="AI60" s="243"/>
      <c r="AJ60" s="251"/>
      <c r="AK60" s="109"/>
      <c r="AL60" s="259"/>
      <c r="AM60" s="191"/>
      <c r="AN60" s="192"/>
      <c r="AO60" s="191"/>
      <c r="AP60" s="191"/>
      <c r="AQ60" s="193"/>
      <c r="AR60" s="193"/>
    </row>
    <row r="61" spans="1:44" s="182" customFormat="1" ht="3.75" customHeight="1" x14ac:dyDescent="0.2">
      <c r="A61" s="238"/>
      <c r="B61" s="273"/>
      <c r="C61" s="106"/>
      <c r="D61" s="138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  <c r="Q61" s="282"/>
      <c r="R61" s="282"/>
      <c r="S61" s="282"/>
      <c r="T61" s="282"/>
      <c r="U61" s="282"/>
      <c r="V61" s="282"/>
      <c r="W61" s="282"/>
      <c r="X61" s="282"/>
      <c r="Y61" s="282"/>
      <c r="Z61" s="282"/>
      <c r="AA61" s="282"/>
      <c r="AB61" s="282"/>
      <c r="AC61" s="282"/>
      <c r="AD61" s="282"/>
      <c r="AE61" s="282"/>
      <c r="AF61" s="282"/>
      <c r="AG61" s="282"/>
      <c r="AH61" s="282"/>
      <c r="AI61" s="282"/>
      <c r="AJ61" s="139"/>
      <c r="AK61" s="110"/>
      <c r="AL61" s="262"/>
      <c r="AM61" s="197"/>
      <c r="AN61" s="196"/>
      <c r="AO61" s="197"/>
      <c r="AP61" s="197"/>
      <c r="AQ61" s="198"/>
      <c r="AR61" s="198"/>
    </row>
    <row r="62" spans="1:44" s="182" customFormat="1" ht="12" customHeight="1" x14ac:dyDescent="0.2">
      <c r="A62" s="238"/>
      <c r="B62" s="273"/>
      <c r="C62" s="106"/>
      <c r="D62" s="140"/>
      <c r="E62" s="384" t="s">
        <v>11</v>
      </c>
      <c r="F62" s="385"/>
      <c r="G62" s="385"/>
      <c r="H62" s="385"/>
      <c r="I62" s="385"/>
      <c r="J62" s="385"/>
      <c r="K62" s="385"/>
      <c r="L62" s="385"/>
      <c r="M62" s="385"/>
      <c r="N62" s="385"/>
      <c r="O62" s="385"/>
      <c r="P62" s="385"/>
      <c r="Q62" s="385"/>
      <c r="R62" s="385"/>
      <c r="S62" s="385"/>
      <c r="T62" s="385"/>
      <c r="U62" s="385"/>
      <c r="V62" s="385"/>
      <c r="W62" s="385"/>
      <c r="X62" s="385"/>
      <c r="Y62" s="385"/>
      <c r="Z62" s="385"/>
      <c r="AA62" s="385"/>
      <c r="AB62" s="385"/>
      <c r="AC62" s="385"/>
      <c r="AD62" s="385"/>
      <c r="AE62" s="385"/>
      <c r="AF62" s="385"/>
      <c r="AG62" s="385"/>
      <c r="AH62" s="385"/>
      <c r="AI62" s="385"/>
      <c r="AJ62" s="386"/>
      <c r="AK62" s="119"/>
      <c r="AL62" s="268"/>
      <c r="AM62" s="197" t="b">
        <v>0</v>
      </c>
      <c r="AN62" s="196">
        <f>+IF(AM62=TRUE,"S0",0)</f>
        <v>0</v>
      </c>
      <c r="AO62" s="197">
        <f>+IF(AN67&lt;&gt;0,AN67,IF(AN64&lt;&gt;0,AN64,IF(AN62&lt;&gt;0,AN62,0)))</f>
        <v>0</v>
      </c>
      <c r="AP62" s="197"/>
      <c r="AQ62" s="198"/>
      <c r="AR62" s="198"/>
    </row>
    <row r="63" spans="1:44" s="182" customFormat="1" ht="3.75" customHeight="1" x14ac:dyDescent="0.2">
      <c r="A63" s="238"/>
      <c r="B63" s="273"/>
      <c r="C63" s="106"/>
      <c r="D63" s="140"/>
      <c r="E63" s="289"/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S63" s="289"/>
      <c r="T63" s="289"/>
      <c r="U63" s="289"/>
      <c r="V63" s="289"/>
      <c r="W63" s="289"/>
      <c r="X63" s="289"/>
      <c r="Y63" s="289"/>
      <c r="Z63" s="289"/>
      <c r="AA63" s="289"/>
      <c r="AB63" s="289"/>
      <c r="AC63" s="289"/>
      <c r="AD63" s="289"/>
      <c r="AE63" s="289"/>
      <c r="AF63" s="289"/>
      <c r="AG63" s="289"/>
      <c r="AH63" s="289"/>
      <c r="AI63" s="289"/>
      <c r="AJ63" s="147"/>
      <c r="AK63" s="110"/>
      <c r="AL63" s="262"/>
      <c r="AM63" s="197"/>
      <c r="AN63" s="196"/>
      <c r="AO63" s="197"/>
      <c r="AP63" s="197"/>
      <c r="AQ63" s="198"/>
      <c r="AR63" s="198"/>
    </row>
    <row r="64" spans="1:44" s="182" customFormat="1" ht="12" customHeight="1" x14ac:dyDescent="0.2">
      <c r="A64" s="238"/>
      <c r="B64" s="273"/>
      <c r="C64" s="106"/>
      <c r="D64" s="140"/>
      <c r="E64" s="381" t="s">
        <v>333</v>
      </c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  <c r="Q64" s="382"/>
      <c r="R64" s="382"/>
      <c r="S64" s="382"/>
      <c r="T64" s="382"/>
      <c r="U64" s="382"/>
      <c r="V64" s="382"/>
      <c r="W64" s="382"/>
      <c r="X64" s="382"/>
      <c r="Y64" s="382"/>
      <c r="Z64" s="382"/>
      <c r="AA64" s="382"/>
      <c r="AB64" s="382"/>
      <c r="AC64" s="382"/>
      <c r="AD64" s="382"/>
      <c r="AE64" s="382"/>
      <c r="AF64" s="382"/>
      <c r="AG64" s="382"/>
      <c r="AH64" s="382"/>
      <c r="AI64" s="382"/>
      <c r="AJ64" s="383"/>
      <c r="AK64" s="107"/>
      <c r="AL64" s="261"/>
      <c r="AM64" s="197" t="b">
        <v>0</v>
      </c>
      <c r="AN64" s="196">
        <f>+IF(AM64=TRUE,"S1",0)</f>
        <v>0</v>
      </c>
      <c r="AO64" s="197"/>
      <c r="AP64" s="197"/>
      <c r="AQ64" s="198"/>
      <c r="AR64" s="198"/>
    </row>
    <row r="65" spans="1:46" s="182" customFormat="1" ht="8.25" customHeight="1" x14ac:dyDescent="0.2">
      <c r="A65" s="238"/>
      <c r="B65" s="273"/>
      <c r="C65" s="106"/>
      <c r="D65" s="140"/>
      <c r="E65" s="382"/>
      <c r="F65" s="382"/>
      <c r="G65" s="382"/>
      <c r="H65" s="382"/>
      <c r="I65" s="382"/>
      <c r="J65" s="382"/>
      <c r="K65" s="382"/>
      <c r="L65" s="382"/>
      <c r="M65" s="382"/>
      <c r="N65" s="382"/>
      <c r="O65" s="382"/>
      <c r="P65" s="382"/>
      <c r="Q65" s="382"/>
      <c r="R65" s="382"/>
      <c r="S65" s="382"/>
      <c r="T65" s="382"/>
      <c r="U65" s="382"/>
      <c r="V65" s="382"/>
      <c r="W65" s="382"/>
      <c r="X65" s="382"/>
      <c r="Y65" s="382"/>
      <c r="Z65" s="382"/>
      <c r="AA65" s="382"/>
      <c r="AB65" s="382"/>
      <c r="AC65" s="382"/>
      <c r="AD65" s="382"/>
      <c r="AE65" s="382"/>
      <c r="AF65" s="382"/>
      <c r="AG65" s="382"/>
      <c r="AH65" s="382"/>
      <c r="AI65" s="382"/>
      <c r="AJ65" s="383"/>
      <c r="AK65" s="107"/>
      <c r="AL65" s="261"/>
      <c r="AM65" s="197"/>
      <c r="AN65" s="196"/>
      <c r="AO65" s="197"/>
      <c r="AP65" s="197"/>
      <c r="AQ65" s="198"/>
      <c r="AR65" s="198"/>
    </row>
    <row r="66" spans="1:46" s="182" customFormat="1" ht="3.75" customHeight="1" x14ac:dyDescent="0.2">
      <c r="A66" s="238"/>
      <c r="B66" s="273"/>
      <c r="C66" s="106"/>
      <c r="D66" s="140"/>
      <c r="E66" s="289"/>
      <c r="F66" s="289"/>
      <c r="G66" s="289"/>
      <c r="H66" s="289"/>
      <c r="I66" s="289"/>
      <c r="J66" s="289"/>
      <c r="K66" s="289"/>
      <c r="L66" s="289"/>
      <c r="M66" s="289"/>
      <c r="N66" s="289"/>
      <c r="O66" s="289"/>
      <c r="P66" s="289"/>
      <c r="Q66" s="289"/>
      <c r="R66" s="289"/>
      <c r="S66" s="289"/>
      <c r="T66" s="289"/>
      <c r="U66" s="289"/>
      <c r="V66" s="289"/>
      <c r="W66" s="289"/>
      <c r="X66" s="289"/>
      <c r="Y66" s="289"/>
      <c r="Z66" s="289"/>
      <c r="AA66" s="289"/>
      <c r="AB66" s="289"/>
      <c r="AC66" s="289"/>
      <c r="AD66" s="289"/>
      <c r="AE66" s="289"/>
      <c r="AF66" s="289"/>
      <c r="AG66" s="289"/>
      <c r="AH66" s="289"/>
      <c r="AI66" s="289"/>
      <c r="AJ66" s="147"/>
      <c r="AK66" s="110"/>
      <c r="AL66" s="262"/>
      <c r="AM66" s="197"/>
      <c r="AN66" s="196"/>
      <c r="AO66" s="197"/>
      <c r="AP66" s="197"/>
      <c r="AQ66" s="198"/>
      <c r="AR66" s="198"/>
    </row>
    <row r="67" spans="1:46" s="182" customFormat="1" ht="12" customHeight="1" x14ac:dyDescent="0.2">
      <c r="A67" s="238"/>
      <c r="B67" s="273"/>
      <c r="C67" s="106"/>
      <c r="D67" s="140"/>
      <c r="E67" s="384" t="s">
        <v>280</v>
      </c>
      <c r="F67" s="385"/>
      <c r="G67" s="385"/>
      <c r="H67" s="385"/>
      <c r="I67" s="385"/>
      <c r="J67" s="385"/>
      <c r="K67" s="385"/>
      <c r="L67" s="385"/>
      <c r="M67" s="385"/>
      <c r="N67" s="385"/>
      <c r="O67" s="385"/>
      <c r="P67" s="385"/>
      <c r="Q67" s="385"/>
      <c r="R67" s="385"/>
      <c r="S67" s="385"/>
      <c r="T67" s="385"/>
      <c r="U67" s="385"/>
      <c r="V67" s="385"/>
      <c r="W67" s="385"/>
      <c r="X67" s="385"/>
      <c r="Y67" s="385"/>
      <c r="Z67" s="385"/>
      <c r="AA67" s="385"/>
      <c r="AB67" s="385"/>
      <c r="AC67" s="385"/>
      <c r="AD67" s="385"/>
      <c r="AE67" s="385"/>
      <c r="AF67" s="385"/>
      <c r="AG67" s="385"/>
      <c r="AH67" s="385"/>
      <c r="AI67" s="385"/>
      <c r="AJ67" s="386"/>
      <c r="AK67" s="119"/>
      <c r="AL67" s="268"/>
      <c r="AM67" s="197" t="b">
        <v>0</v>
      </c>
      <c r="AN67" s="196">
        <f>IF((MAX(AN69:AN75))=1,"S1",IF((MAX(AN69:AN75))=2,"S2",IF((MAX(AN69:AN75))=3,"S3",IF((MAX(AN69:AN75))=4,"S4",0))))</f>
        <v>0</v>
      </c>
      <c r="AO67" s="197"/>
      <c r="AP67" s="197"/>
      <c r="AQ67" s="198"/>
      <c r="AR67" s="198"/>
    </row>
    <row r="68" spans="1:46" s="182" customFormat="1" ht="3.75" customHeight="1" x14ac:dyDescent="0.2">
      <c r="A68" s="238"/>
      <c r="B68" s="273"/>
      <c r="C68" s="106"/>
      <c r="D68" s="138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82"/>
      <c r="Q68" s="282"/>
      <c r="R68" s="282"/>
      <c r="S68" s="282"/>
      <c r="T68" s="282"/>
      <c r="U68" s="282"/>
      <c r="V68" s="282"/>
      <c r="W68" s="282"/>
      <c r="X68" s="282"/>
      <c r="Y68" s="282"/>
      <c r="Z68" s="282"/>
      <c r="AA68" s="282"/>
      <c r="AB68" s="282"/>
      <c r="AC68" s="282"/>
      <c r="AD68" s="282"/>
      <c r="AE68" s="282"/>
      <c r="AF68" s="282"/>
      <c r="AG68" s="282"/>
      <c r="AH68" s="282"/>
      <c r="AI68" s="282"/>
      <c r="AJ68" s="139"/>
      <c r="AK68" s="110"/>
      <c r="AL68" s="262"/>
      <c r="AM68" s="197"/>
      <c r="AN68" s="196"/>
      <c r="AO68" s="197"/>
      <c r="AP68" s="197"/>
      <c r="AQ68" s="198"/>
      <c r="AR68" s="198"/>
    </row>
    <row r="69" spans="1:46" s="182" customFormat="1" ht="12" x14ac:dyDescent="0.2">
      <c r="A69" s="238"/>
      <c r="B69" s="273"/>
      <c r="C69" s="106"/>
      <c r="D69" s="477" t="str">
        <f>+IF(AM67=FALSE," ",IF(AM67=TRUE,IF(SUM(AN69:AN75)=0,"ELEGIR UNO"," ")))</f>
        <v xml:space="preserve"> </v>
      </c>
      <c r="E69" s="478"/>
      <c r="F69" s="478"/>
      <c r="G69" s="292"/>
      <c r="H69" s="282"/>
      <c r="I69" s="280" t="s">
        <v>12</v>
      </c>
      <c r="J69" s="280"/>
      <c r="K69" s="280"/>
      <c r="L69" s="280"/>
      <c r="M69" s="280"/>
      <c r="N69" s="280"/>
      <c r="O69" s="280"/>
      <c r="P69" s="280"/>
      <c r="Q69" s="289"/>
      <c r="R69" s="289"/>
      <c r="S69" s="289"/>
      <c r="T69" s="289"/>
      <c r="U69" s="289"/>
      <c r="V69" s="289"/>
      <c r="W69" s="289"/>
      <c r="X69" s="289"/>
      <c r="Y69" s="289"/>
      <c r="Z69" s="289"/>
      <c r="AA69" s="289"/>
      <c r="AB69" s="289"/>
      <c r="AC69" s="289"/>
      <c r="AD69" s="289"/>
      <c r="AE69" s="289"/>
      <c r="AF69" s="289"/>
      <c r="AG69" s="289"/>
      <c r="AH69" s="289"/>
      <c r="AI69" s="289"/>
      <c r="AJ69" s="147"/>
      <c r="AK69" s="110"/>
      <c r="AL69" s="262"/>
      <c r="AM69" s="197" t="b">
        <v>0</v>
      </c>
      <c r="AN69" s="196">
        <f>+IF(AM69=TRUE,1,0)</f>
        <v>0</v>
      </c>
      <c r="AO69" s="197"/>
      <c r="AP69" s="197"/>
      <c r="AQ69" s="198"/>
      <c r="AR69" s="198"/>
    </row>
    <row r="70" spans="1:46" s="182" customFormat="1" ht="3.75" customHeight="1" x14ac:dyDescent="0.2">
      <c r="A70" s="238"/>
      <c r="B70" s="273"/>
      <c r="C70" s="106"/>
      <c r="D70" s="477"/>
      <c r="E70" s="478"/>
      <c r="F70" s="478"/>
      <c r="G70" s="292"/>
      <c r="H70" s="282"/>
      <c r="I70" s="289"/>
      <c r="J70" s="289"/>
      <c r="K70" s="289"/>
      <c r="L70" s="289"/>
      <c r="M70" s="289"/>
      <c r="N70" s="289"/>
      <c r="O70" s="289"/>
      <c r="P70" s="289"/>
      <c r="Q70" s="289"/>
      <c r="R70" s="289"/>
      <c r="S70" s="289"/>
      <c r="T70" s="289"/>
      <c r="U70" s="289"/>
      <c r="V70" s="289"/>
      <c r="W70" s="289"/>
      <c r="X70" s="289"/>
      <c r="Y70" s="289"/>
      <c r="Z70" s="289"/>
      <c r="AA70" s="289"/>
      <c r="AB70" s="289"/>
      <c r="AC70" s="289"/>
      <c r="AD70" s="289"/>
      <c r="AE70" s="289"/>
      <c r="AF70" s="289"/>
      <c r="AG70" s="289"/>
      <c r="AH70" s="289"/>
      <c r="AI70" s="289"/>
      <c r="AJ70" s="147"/>
      <c r="AK70" s="110"/>
      <c r="AL70" s="262"/>
      <c r="AM70" s="197"/>
      <c r="AN70" s="196"/>
      <c r="AO70" s="197"/>
      <c r="AP70" s="197"/>
      <c r="AQ70" s="198"/>
      <c r="AR70" s="198"/>
    </row>
    <row r="71" spans="1:46" s="182" customFormat="1" ht="12" x14ac:dyDescent="0.2">
      <c r="A71" s="238"/>
      <c r="B71" s="273"/>
      <c r="C71" s="106"/>
      <c r="D71" s="477"/>
      <c r="E71" s="478"/>
      <c r="F71" s="478"/>
      <c r="G71" s="292"/>
      <c r="H71" s="282"/>
      <c r="I71" s="280" t="s">
        <v>13</v>
      </c>
      <c r="J71" s="280"/>
      <c r="K71" s="280"/>
      <c r="L71" s="289"/>
      <c r="M71" s="289"/>
      <c r="N71" s="289"/>
      <c r="O71" s="289"/>
      <c r="P71" s="289"/>
      <c r="Q71" s="289"/>
      <c r="R71" s="289"/>
      <c r="S71" s="289"/>
      <c r="T71" s="289"/>
      <c r="U71" s="289"/>
      <c r="V71" s="289"/>
      <c r="W71" s="289"/>
      <c r="X71" s="289"/>
      <c r="Y71" s="289"/>
      <c r="Z71" s="289"/>
      <c r="AA71" s="289"/>
      <c r="AB71" s="289"/>
      <c r="AC71" s="289"/>
      <c r="AD71" s="289"/>
      <c r="AE71" s="289"/>
      <c r="AF71" s="289"/>
      <c r="AG71" s="289"/>
      <c r="AH71" s="289"/>
      <c r="AI71" s="289"/>
      <c r="AJ71" s="147"/>
      <c r="AK71" s="110"/>
      <c r="AL71" s="262"/>
      <c r="AM71" s="197" t="b">
        <v>0</v>
      </c>
      <c r="AN71" s="196">
        <f>+IF(AM71=TRUE,2,0)</f>
        <v>0</v>
      </c>
      <c r="AO71" s="197"/>
      <c r="AP71" s="197"/>
      <c r="AQ71" s="198"/>
      <c r="AR71" s="198"/>
    </row>
    <row r="72" spans="1:46" s="182" customFormat="1" ht="3.75" customHeight="1" x14ac:dyDescent="0.2">
      <c r="A72" s="238"/>
      <c r="B72" s="273"/>
      <c r="C72" s="106"/>
      <c r="D72" s="477"/>
      <c r="E72" s="478"/>
      <c r="F72" s="478"/>
      <c r="G72" s="292"/>
      <c r="H72" s="282"/>
      <c r="I72" s="289"/>
      <c r="J72" s="289"/>
      <c r="K72" s="289"/>
      <c r="L72" s="289"/>
      <c r="M72" s="289"/>
      <c r="N72" s="289"/>
      <c r="O72" s="289"/>
      <c r="P72" s="289"/>
      <c r="Q72" s="289"/>
      <c r="R72" s="289"/>
      <c r="S72" s="289"/>
      <c r="T72" s="289"/>
      <c r="U72" s="289"/>
      <c r="V72" s="289"/>
      <c r="W72" s="289"/>
      <c r="X72" s="289"/>
      <c r="Y72" s="289"/>
      <c r="Z72" s="289"/>
      <c r="AA72" s="289"/>
      <c r="AB72" s="289"/>
      <c r="AC72" s="289"/>
      <c r="AD72" s="289"/>
      <c r="AE72" s="289"/>
      <c r="AF72" s="289"/>
      <c r="AG72" s="289"/>
      <c r="AH72" s="289"/>
      <c r="AI72" s="289"/>
      <c r="AJ72" s="147"/>
      <c r="AK72" s="110"/>
      <c r="AL72" s="262"/>
      <c r="AM72" s="197"/>
      <c r="AN72" s="196"/>
      <c r="AO72" s="197"/>
      <c r="AP72" s="197"/>
      <c r="AQ72" s="198"/>
      <c r="AR72" s="198"/>
    </row>
    <row r="73" spans="1:46" s="182" customFormat="1" ht="12" x14ac:dyDescent="0.2">
      <c r="A73" s="238"/>
      <c r="B73" s="273"/>
      <c r="C73" s="106"/>
      <c r="D73" s="477"/>
      <c r="E73" s="478"/>
      <c r="F73" s="478"/>
      <c r="G73" s="292"/>
      <c r="H73" s="282"/>
      <c r="I73" s="280" t="s">
        <v>14</v>
      </c>
      <c r="J73" s="280"/>
      <c r="K73" s="280"/>
      <c r="L73" s="289"/>
      <c r="M73" s="289"/>
      <c r="N73" s="289"/>
      <c r="O73" s="289"/>
      <c r="P73" s="289"/>
      <c r="Q73" s="289"/>
      <c r="R73" s="289"/>
      <c r="S73" s="289"/>
      <c r="T73" s="289"/>
      <c r="U73" s="289"/>
      <c r="V73" s="289"/>
      <c r="W73" s="289"/>
      <c r="X73" s="289"/>
      <c r="Y73" s="289"/>
      <c r="Z73" s="289"/>
      <c r="AA73" s="289"/>
      <c r="AB73" s="289"/>
      <c r="AC73" s="289"/>
      <c r="AD73" s="289"/>
      <c r="AE73" s="289"/>
      <c r="AF73" s="289"/>
      <c r="AG73" s="289"/>
      <c r="AH73" s="289"/>
      <c r="AI73" s="289"/>
      <c r="AJ73" s="147"/>
      <c r="AK73" s="110"/>
      <c r="AL73" s="262"/>
      <c r="AM73" s="197" t="b">
        <v>0</v>
      </c>
      <c r="AN73" s="196">
        <f>+IF(AM73=TRUE,3,0)</f>
        <v>0</v>
      </c>
      <c r="AO73" s="197"/>
      <c r="AP73" s="197"/>
      <c r="AQ73" s="198"/>
      <c r="AR73" s="198"/>
    </row>
    <row r="74" spans="1:46" s="182" customFormat="1" ht="3.75" customHeight="1" x14ac:dyDescent="0.2">
      <c r="A74" s="238"/>
      <c r="B74" s="273"/>
      <c r="C74" s="106"/>
      <c r="D74" s="477"/>
      <c r="E74" s="478"/>
      <c r="F74" s="478"/>
      <c r="G74" s="292"/>
      <c r="H74" s="282"/>
      <c r="I74" s="289"/>
      <c r="J74" s="289"/>
      <c r="K74" s="289"/>
      <c r="L74" s="289"/>
      <c r="M74" s="289"/>
      <c r="N74" s="289"/>
      <c r="O74" s="289"/>
      <c r="P74" s="289"/>
      <c r="Q74" s="289"/>
      <c r="R74" s="289"/>
      <c r="S74" s="289"/>
      <c r="T74" s="289"/>
      <c r="U74" s="289"/>
      <c r="V74" s="289"/>
      <c r="W74" s="289"/>
      <c r="X74" s="289"/>
      <c r="Y74" s="289"/>
      <c r="Z74" s="289"/>
      <c r="AA74" s="289"/>
      <c r="AB74" s="289"/>
      <c r="AC74" s="289"/>
      <c r="AD74" s="289"/>
      <c r="AE74" s="289"/>
      <c r="AF74" s="289"/>
      <c r="AG74" s="289"/>
      <c r="AH74" s="289"/>
      <c r="AI74" s="289"/>
      <c r="AJ74" s="147"/>
      <c r="AK74" s="110"/>
      <c r="AL74" s="262"/>
      <c r="AM74" s="197"/>
      <c r="AN74" s="196"/>
      <c r="AO74" s="197"/>
      <c r="AP74" s="197"/>
      <c r="AQ74" s="198"/>
      <c r="AR74" s="198"/>
    </row>
    <row r="75" spans="1:46" s="182" customFormat="1" ht="13.15" customHeight="1" thickBot="1" x14ac:dyDescent="0.25">
      <c r="A75" s="238"/>
      <c r="B75" s="339"/>
      <c r="C75" s="340"/>
      <c r="D75" s="479"/>
      <c r="E75" s="480"/>
      <c r="F75" s="480"/>
      <c r="G75" s="341"/>
      <c r="H75" s="342"/>
      <c r="I75" s="343" t="s">
        <v>15</v>
      </c>
      <c r="J75" s="343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344"/>
      <c r="Z75" s="344"/>
      <c r="AA75" s="344"/>
      <c r="AB75" s="344"/>
      <c r="AC75" s="344"/>
      <c r="AD75" s="344"/>
      <c r="AE75" s="344"/>
      <c r="AF75" s="344"/>
      <c r="AG75" s="344"/>
      <c r="AH75" s="344"/>
      <c r="AI75" s="344"/>
      <c r="AJ75" s="345"/>
      <c r="AK75" s="346"/>
      <c r="AL75" s="347"/>
      <c r="AM75" s="197" t="b">
        <v>0</v>
      </c>
      <c r="AN75" s="196">
        <f>+IF(AM75=TRUE,4,0)</f>
        <v>0</v>
      </c>
      <c r="AO75" s="197"/>
      <c r="AP75" s="197"/>
      <c r="AQ75" s="198"/>
      <c r="AR75" s="198"/>
    </row>
    <row r="76" spans="1:46" s="182" customFormat="1" ht="12.75" hidden="1" customHeight="1" thickBot="1" x14ac:dyDescent="0.25">
      <c r="A76" s="238"/>
      <c r="B76" s="277"/>
      <c r="C76" s="120"/>
      <c r="D76" s="176"/>
      <c r="E76" s="283"/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18"/>
      <c r="AK76" s="118"/>
      <c r="AL76" s="267"/>
      <c r="AM76" s="210"/>
      <c r="AN76" s="211"/>
      <c r="AO76" s="197" t="s">
        <v>16</v>
      </c>
      <c r="AP76" s="197">
        <v>0</v>
      </c>
      <c r="AQ76" s="198">
        <v>1</v>
      </c>
      <c r="AR76" s="198">
        <v>2</v>
      </c>
      <c r="AS76" s="182">
        <v>3</v>
      </c>
      <c r="AT76" s="182">
        <v>4</v>
      </c>
    </row>
    <row r="77" spans="1:46" s="182" customFormat="1" ht="12.75" hidden="1" customHeight="1" thickBot="1" x14ac:dyDescent="0.25">
      <c r="A77" s="238"/>
      <c r="B77" s="277"/>
      <c r="C77" s="120"/>
      <c r="D77" s="390" t="s">
        <v>17</v>
      </c>
      <c r="E77" s="391"/>
      <c r="F77" s="391"/>
      <c r="G77" s="391"/>
      <c r="H77" s="391"/>
      <c r="I77" s="391"/>
      <c r="J77" s="391"/>
      <c r="K77" s="391"/>
      <c r="L77" s="391"/>
      <c r="M77" s="391"/>
      <c r="N77" s="391"/>
      <c r="O77" s="391"/>
      <c r="P77" s="391"/>
      <c r="Q77" s="391"/>
      <c r="R77" s="391"/>
      <c r="S77" s="391"/>
      <c r="T77" s="391"/>
      <c r="U77" s="391"/>
      <c r="V77" s="391"/>
      <c r="W77" s="470">
        <f>+VLOOKUP(AM77,TIPO!$E$2:$F$97,2,0)</f>
        <v>0</v>
      </c>
      <c r="X77" s="471"/>
      <c r="Y77" s="471"/>
      <c r="Z77" s="471"/>
      <c r="AA77" s="472"/>
      <c r="AB77" s="283"/>
      <c r="AC77" s="283"/>
      <c r="AD77" s="283"/>
      <c r="AE77" s="283"/>
      <c r="AF77" s="283"/>
      <c r="AG77" s="283"/>
      <c r="AH77" s="283"/>
      <c r="AI77" s="283"/>
      <c r="AJ77" s="18"/>
      <c r="AK77" s="118"/>
      <c r="AL77" s="267"/>
      <c r="AM77" s="210" t="str">
        <f>+AO45&amp;AO53&amp;AO62</f>
        <v>000</v>
      </c>
      <c r="AN77" s="211"/>
      <c r="AO77" s="210" t="s">
        <v>18</v>
      </c>
      <c r="AP77" s="210">
        <v>0</v>
      </c>
      <c r="AQ77" s="212">
        <v>1</v>
      </c>
      <c r="AR77" s="212">
        <v>3</v>
      </c>
      <c r="AS77" s="182">
        <v>4</v>
      </c>
      <c r="AT77" s="182">
        <v>6</v>
      </c>
    </row>
    <row r="78" spans="1:46" s="182" customFormat="1" ht="12.75" hidden="1" customHeight="1" thickBot="1" x14ac:dyDescent="0.25">
      <c r="A78" s="238"/>
      <c r="B78" s="277"/>
      <c r="C78" s="120"/>
      <c r="D78" s="19"/>
      <c r="E78" s="20"/>
      <c r="F78" s="20"/>
      <c r="G78" s="20"/>
      <c r="H78" s="405"/>
      <c r="I78" s="405"/>
      <c r="J78" s="178"/>
      <c r="K78" s="405"/>
      <c r="L78" s="405"/>
      <c r="M78" s="178"/>
      <c r="N78" s="405"/>
      <c r="O78" s="405"/>
      <c r="P78" s="178"/>
      <c r="Q78" s="405"/>
      <c r="R78" s="405"/>
      <c r="S78" s="178"/>
      <c r="T78" s="405"/>
      <c r="U78" s="405"/>
      <c r="V78" s="178"/>
      <c r="W78" s="178"/>
      <c r="X78" s="178"/>
      <c r="Y78" s="178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1"/>
      <c r="AK78" s="118"/>
      <c r="AL78" s="267"/>
      <c r="AM78" s="210"/>
      <c r="AN78" s="211"/>
      <c r="AO78" s="210"/>
      <c r="AP78" s="210"/>
      <c r="AQ78" s="212"/>
      <c r="AR78" s="212"/>
    </row>
    <row r="79" spans="1:46" s="182" customFormat="1" ht="12" hidden="1" customHeight="1" x14ac:dyDescent="0.2">
      <c r="A79" s="238"/>
      <c r="B79" s="273"/>
      <c r="C79" s="106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110"/>
      <c r="AL79" s="262"/>
      <c r="AM79" s="197"/>
      <c r="AN79" s="196"/>
      <c r="AO79" s="197"/>
      <c r="AP79" s="197"/>
      <c r="AQ79" s="198"/>
      <c r="AR79" s="198"/>
    </row>
    <row r="80" spans="1:46" s="182" customFormat="1" ht="1.5" hidden="1" customHeight="1" thickBot="1" x14ac:dyDescent="0.25">
      <c r="A80" s="238"/>
      <c r="B80" s="273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2"/>
      <c r="AL80" s="262"/>
      <c r="AM80" s="197"/>
      <c r="AN80" s="196"/>
      <c r="AO80" s="197"/>
      <c r="AP80" s="197"/>
      <c r="AQ80" s="198"/>
      <c r="AR80" s="198"/>
    </row>
    <row r="81" spans="1:44" s="182" customFormat="1" ht="3" hidden="1" customHeight="1" thickBot="1" x14ac:dyDescent="0.25">
      <c r="A81" s="238"/>
      <c r="B81" s="273"/>
      <c r="C81" s="16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17"/>
      <c r="AL81" s="262"/>
      <c r="AM81" s="197"/>
      <c r="AN81" s="196"/>
      <c r="AO81" s="197"/>
      <c r="AP81" s="197"/>
      <c r="AQ81" s="198"/>
      <c r="AR81" s="198"/>
    </row>
    <row r="82" spans="1:44" s="182" customFormat="1" ht="0.75" hidden="1" customHeight="1" thickBot="1" x14ac:dyDescent="0.25">
      <c r="A82" s="238"/>
      <c r="B82" s="273"/>
      <c r="C82" s="13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5"/>
      <c r="AL82" s="262"/>
      <c r="AM82" s="197"/>
      <c r="AN82" s="196"/>
      <c r="AO82" s="197"/>
      <c r="AP82" s="197"/>
      <c r="AQ82" s="198"/>
      <c r="AR82" s="198"/>
    </row>
    <row r="83" spans="1:44" s="208" customFormat="1" thickBot="1" x14ac:dyDescent="0.25">
      <c r="A83" s="241"/>
      <c r="B83" s="332"/>
      <c r="C83" s="333"/>
      <c r="D83" s="334" t="s">
        <v>272</v>
      </c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5"/>
      <c r="W83" s="335"/>
      <c r="X83" s="335"/>
      <c r="Y83" s="335"/>
      <c r="Z83" s="335"/>
      <c r="AA83" s="335"/>
      <c r="AB83" s="335"/>
      <c r="AC83" s="335"/>
      <c r="AD83" s="335"/>
      <c r="AE83" s="335"/>
      <c r="AF83" s="335"/>
      <c r="AG83" s="335"/>
      <c r="AH83" s="335"/>
      <c r="AI83" s="335"/>
      <c r="AJ83" s="336" t="s">
        <v>2</v>
      </c>
      <c r="AK83" s="337"/>
      <c r="AL83" s="338"/>
      <c r="AM83" s="205"/>
      <c r="AN83" s="206"/>
      <c r="AO83" s="205"/>
      <c r="AP83" s="205"/>
      <c r="AQ83" s="207"/>
      <c r="AR83" s="207"/>
    </row>
    <row r="84" spans="1:44" s="182" customFormat="1" ht="3.75" customHeight="1" thickBot="1" x14ac:dyDescent="0.25">
      <c r="A84" s="238"/>
      <c r="B84" s="273"/>
      <c r="C84" s="106"/>
      <c r="D84" s="282"/>
      <c r="E84" s="282"/>
      <c r="F84" s="282"/>
      <c r="G84" s="282"/>
      <c r="H84" s="282"/>
      <c r="I84" s="282"/>
      <c r="J84" s="282"/>
      <c r="K84" s="282"/>
      <c r="L84" s="282"/>
      <c r="M84" s="282"/>
      <c r="N84" s="282"/>
      <c r="O84" s="282"/>
      <c r="P84" s="282"/>
      <c r="Q84" s="282"/>
      <c r="R84" s="282"/>
      <c r="S84" s="282"/>
      <c r="T84" s="282"/>
      <c r="U84" s="282"/>
      <c r="V84" s="282"/>
      <c r="W84" s="282"/>
      <c r="X84" s="282"/>
      <c r="Y84" s="282"/>
      <c r="Z84" s="282"/>
      <c r="AA84" s="282"/>
      <c r="AB84" s="282"/>
      <c r="AC84" s="282"/>
      <c r="AD84" s="282"/>
      <c r="AE84" s="282"/>
      <c r="AF84" s="282"/>
      <c r="AG84" s="282"/>
      <c r="AH84" s="282"/>
      <c r="AI84" s="282"/>
      <c r="AJ84" s="282"/>
      <c r="AK84" s="110"/>
      <c r="AL84" s="262"/>
      <c r="AM84" s="197"/>
      <c r="AN84" s="196"/>
      <c r="AO84" s="196"/>
      <c r="AP84" s="197"/>
      <c r="AQ84" s="198"/>
      <c r="AR84" s="198"/>
    </row>
    <row r="85" spans="1:44" s="189" customFormat="1" ht="9" x14ac:dyDescent="0.15">
      <c r="A85" s="239"/>
      <c r="B85" s="274"/>
      <c r="C85" s="111"/>
      <c r="D85" s="247" t="s">
        <v>19</v>
      </c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52"/>
      <c r="T85" s="280"/>
      <c r="U85" s="247" t="s">
        <v>20</v>
      </c>
      <c r="V85" s="245"/>
      <c r="W85" s="245"/>
      <c r="X85" s="245"/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52"/>
      <c r="AK85" s="112"/>
      <c r="AL85" s="263"/>
      <c r="AM85" s="191"/>
      <c r="AN85" s="192"/>
      <c r="AO85" s="192"/>
      <c r="AP85" s="191"/>
      <c r="AQ85" s="193"/>
      <c r="AR85" s="193"/>
    </row>
    <row r="86" spans="1:44" s="182" customFormat="1" ht="3.75" customHeight="1" x14ac:dyDescent="0.2">
      <c r="A86" s="238"/>
      <c r="B86" s="273"/>
      <c r="C86" s="106"/>
      <c r="D86" s="138"/>
      <c r="E86" s="282"/>
      <c r="F86" s="282"/>
      <c r="G86" s="282"/>
      <c r="H86" s="282"/>
      <c r="I86" s="282"/>
      <c r="J86" s="282"/>
      <c r="K86" s="282"/>
      <c r="L86" s="282"/>
      <c r="M86" s="282"/>
      <c r="N86" s="282"/>
      <c r="O86" s="282"/>
      <c r="P86" s="282"/>
      <c r="Q86" s="282"/>
      <c r="R86" s="282"/>
      <c r="S86" s="139"/>
      <c r="T86" s="282"/>
      <c r="U86" s="138"/>
      <c r="V86" s="282"/>
      <c r="W86" s="282"/>
      <c r="X86" s="282"/>
      <c r="Y86" s="282"/>
      <c r="Z86" s="282"/>
      <c r="AA86" s="282"/>
      <c r="AB86" s="282"/>
      <c r="AC86" s="282"/>
      <c r="AD86" s="282"/>
      <c r="AE86" s="282"/>
      <c r="AF86" s="282"/>
      <c r="AG86" s="282"/>
      <c r="AH86" s="282"/>
      <c r="AI86" s="282"/>
      <c r="AJ86" s="139"/>
      <c r="AK86" s="110"/>
      <c r="AL86" s="262"/>
      <c r="AM86" s="197"/>
      <c r="AN86" s="196"/>
      <c r="AO86" s="196"/>
      <c r="AP86" s="197"/>
      <c r="AQ86" s="198"/>
      <c r="AR86" s="198"/>
    </row>
    <row r="87" spans="1:44" s="189" customFormat="1" ht="9" x14ac:dyDescent="0.15">
      <c r="A87" s="239"/>
      <c r="B87" s="274"/>
      <c r="C87" s="111"/>
      <c r="D87" s="148"/>
      <c r="E87" s="280" t="s">
        <v>21</v>
      </c>
      <c r="F87" s="280"/>
      <c r="G87" s="280"/>
      <c r="H87" s="280"/>
      <c r="I87" s="280"/>
      <c r="J87" s="280"/>
      <c r="K87" s="280"/>
      <c r="L87" s="280"/>
      <c r="M87" s="280"/>
      <c r="N87" s="280"/>
      <c r="O87" s="280"/>
      <c r="P87" s="280"/>
      <c r="Q87" s="280"/>
      <c r="R87" s="280"/>
      <c r="S87" s="175"/>
      <c r="T87" s="280"/>
      <c r="U87" s="148"/>
      <c r="V87" s="280" t="s">
        <v>22</v>
      </c>
      <c r="W87" s="280"/>
      <c r="X87" s="280"/>
      <c r="Y87" s="280"/>
      <c r="Z87" s="280"/>
      <c r="AA87" s="280"/>
      <c r="AB87" s="280"/>
      <c r="AC87" s="280"/>
      <c r="AD87" s="280"/>
      <c r="AE87" s="280"/>
      <c r="AF87" s="280"/>
      <c r="AG87" s="280"/>
      <c r="AH87" s="280"/>
      <c r="AI87" s="280"/>
      <c r="AJ87" s="175"/>
      <c r="AK87" s="109"/>
      <c r="AL87" s="259"/>
      <c r="AM87" s="191" t="b">
        <v>0</v>
      </c>
      <c r="AN87" s="192">
        <f>+IF(AM87=TRUE,1,0)</f>
        <v>0</v>
      </c>
      <c r="AO87" s="192"/>
      <c r="AP87" s="191" t="b">
        <v>0</v>
      </c>
      <c r="AQ87" s="193">
        <v>0</v>
      </c>
      <c r="AR87" s="202">
        <f>+MAX(AQ87:AQ95)</f>
        <v>0</v>
      </c>
    </row>
    <row r="88" spans="1:44" s="182" customFormat="1" ht="3.75" customHeight="1" x14ac:dyDescent="0.2">
      <c r="A88" s="238"/>
      <c r="B88" s="273"/>
      <c r="C88" s="106"/>
      <c r="D88" s="138"/>
      <c r="E88" s="282"/>
      <c r="F88" s="282"/>
      <c r="G88" s="282"/>
      <c r="H88" s="282"/>
      <c r="I88" s="282"/>
      <c r="J88" s="282"/>
      <c r="K88" s="282"/>
      <c r="L88" s="282"/>
      <c r="M88" s="282"/>
      <c r="N88" s="282"/>
      <c r="O88" s="282"/>
      <c r="P88" s="282"/>
      <c r="Q88" s="282"/>
      <c r="R88" s="282"/>
      <c r="S88" s="139"/>
      <c r="T88" s="282"/>
      <c r="U88" s="138"/>
      <c r="V88" s="282"/>
      <c r="W88" s="282"/>
      <c r="X88" s="282"/>
      <c r="Y88" s="282"/>
      <c r="Z88" s="282"/>
      <c r="AA88" s="282"/>
      <c r="AB88" s="282"/>
      <c r="AC88" s="282"/>
      <c r="AD88" s="282"/>
      <c r="AE88" s="282"/>
      <c r="AF88" s="282"/>
      <c r="AG88" s="282"/>
      <c r="AH88" s="282"/>
      <c r="AI88" s="282"/>
      <c r="AJ88" s="139"/>
      <c r="AK88" s="110"/>
      <c r="AL88" s="262"/>
      <c r="AM88" s="197"/>
      <c r="AN88" s="196"/>
      <c r="AO88" s="196"/>
      <c r="AP88" s="197"/>
      <c r="AQ88" s="198"/>
      <c r="AR88" s="198"/>
    </row>
    <row r="89" spans="1:44" s="189" customFormat="1" ht="9" x14ac:dyDescent="0.15">
      <c r="A89" s="239"/>
      <c r="B89" s="274"/>
      <c r="C89" s="111"/>
      <c r="D89" s="148"/>
      <c r="E89" s="280" t="s">
        <v>23</v>
      </c>
      <c r="F89" s="280"/>
      <c r="G89" s="280"/>
      <c r="H89" s="280"/>
      <c r="I89" s="280"/>
      <c r="J89" s="280"/>
      <c r="K89" s="280"/>
      <c r="L89" s="280"/>
      <c r="M89" s="280"/>
      <c r="N89" s="280"/>
      <c r="O89" s="280"/>
      <c r="P89" s="280"/>
      <c r="Q89" s="280"/>
      <c r="R89" s="280"/>
      <c r="S89" s="175"/>
      <c r="T89" s="280"/>
      <c r="U89" s="148"/>
      <c r="V89" s="280" t="s">
        <v>24</v>
      </c>
      <c r="W89" s="280"/>
      <c r="X89" s="280"/>
      <c r="Y89" s="280"/>
      <c r="Z89" s="280"/>
      <c r="AA89" s="280"/>
      <c r="AB89" s="280"/>
      <c r="AC89" s="280"/>
      <c r="AD89" s="280"/>
      <c r="AE89" s="280"/>
      <c r="AF89" s="280"/>
      <c r="AG89" s="280"/>
      <c r="AH89" s="280"/>
      <c r="AI89" s="280"/>
      <c r="AJ89" s="175"/>
      <c r="AK89" s="109"/>
      <c r="AL89" s="259"/>
      <c r="AM89" s="191" t="b">
        <v>0</v>
      </c>
      <c r="AN89" s="192">
        <f>+IF(AM89=TRUE,1,0)</f>
        <v>0</v>
      </c>
      <c r="AO89" s="192"/>
      <c r="AP89" s="191" t="b">
        <v>0</v>
      </c>
      <c r="AQ89" s="193">
        <f>+IF(AP89=TRUE,1,0)</f>
        <v>0</v>
      </c>
      <c r="AR89" s="193"/>
    </row>
    <row r="90" spans="1:44" s="182" customFormat="1" ht="3.75" customHeight="1" x14ac:dyDescent="0.2">
      <c r="A90" s="238"/>
      <c r="B90" s="273"/>
      <c r="C90" s="106"/>
      <c r="D90" s="138"/>
      <c r="E90" s="282"/>
      <c r="F90" s="282"/>
      <c r="G90" s="282"/>
      <c r="H90" s="282"/>
      <c r="I90" s="282"/>
      <c r="J90" s="282"/>
      <c r="K90" s="282"/>
      <c r="L90" s="282"/>
      <c r="M90" s="282"/>
      <c r="N90" s="282"/>
      <c r="O90" s="282"/>
      <c r="P90" s="282"/>
      <c r="Q90" s="282"/>
      <c r="R90" s="282"/>
      <c r="S90" s="139"/>
      <c r="T90" s="282"/>
      <c r="U90" s="138"/>
      <c r="V90" s="282"/>
      <c r="W90" s="282"/>
      <c r="X90" s="282"/>
      <c r="Y90" s="282"/>
      <c r="Z90" s="282"/>
      <c r="AA90" s="282"/>
      <c r="AB90" s="282"/>
      <c r="AC90" s="282"/>
      <c r="AD90" s="282"/>
      <c r="AE90" s="282"/>
      <c r="AF90" s="282"/>
      <c r="AG90" s="282"/>
      <c r="AH90" s="282"/>
      <c r="AI90" s="282"/>
      <c r="AJ90" s="139"/>
      <c r="AK90" s="110"/>
      <c r="AL90" s="262"/>
      <c r="AM90" s="197"/>
      <c r="AN90" s="196"/>
      <c r="AO90" s="196"/>
      <c r="AP90" s="197"/>
      <c r="AQ90" s="198"/>
      <c r="AR90" s="198"/>
    </row>
    <row r="91" spans="1:44" s="189" customFormat="1" ht="9" x14ac:dyDescent="0.15">
      <c r="A91" s="239"/>
      <c r="B91" s="274"/>
      <c r="C91" s="111"/>
      <c r="D91" s="148"/>
      <c r="E91" s="280" t="s">
        <v>25</v>
      </c>
      <c r="F91" s="280"/>
      <c r="G91" s="280"/>
      <c r="H91" s="280"/>
      <c r="I91" s="280"/>
      <c r="J91" s="280"/>
      <c r="K91" s="280"/>
      <c r="L91" s="280"/>
      <c r="M91" s="280"/>
      <c r="N91" s="280"/>
      <c r="O91" s="280"/>
      <c r="P91" s="280"/>
      <c r="Q91" s="280"/>
      <c r="R91" s="280"/>
      <c r="S91" s="175"/>
      <c r="T91" s="280"/>
      <c r="U91" s="148"/>
      <c r="V91" s="280" t="s">
        <v>26</v>
      </c>
      <c r="W91" s="280"/>
      <c r="X91" s="280"/>
      <c r="Y91" s="280"/>
      <c r="Z91" s="280"/>
      <c r="AA91" s="280"/>
      <c r="AB91" s="280"/>
      <c r="AC91" s="280"/>
      <c r="AD91" s="280"/>
      <c r="AE91" s="280"/>
      <c r="AF91" s="280"/>
      <c r="AG91" s="280"/>
      <c r="AH91" s="280"/>
      <c r="AI91" s="280"/>
      <c r="AJ91" s="175"/>
      <c r="AK91" s="109"/>
      <c r="AL91" s="259"/>
      <c r="AM91" s="191" t="b">
        <v>0</v>
      </c>
      <c r="AN91" s="192">
        <f>+IF(AM91=TRUE,1,0)</f>
        <v>0</v>
      </c>
      <c r="AO91" s="192"/>
      <c r="AP91" s="191" t="b">
        <v>0</v>
      </c>
      <c r="AQ91" s="193">
        <f>+IF(AP91=TRUE,2,0)</f>
        <v>0</v>
      </c>
      <c r="AR91" s="193"/>
    </row>
    <row r="92" spans="1:44" s="182" customFormat="1" ht="3.75" customHeight="1" x14ac:dyDescent="0.2">
      <c r="A92" s="238"/>
      <c r="B92" s="273"/>
      <c r="C92" s="106"/>
      <c r="D92" s="138"/>
      <c r="E92" s="282"/>
      <c r="F92" s="282"/>
      <c r="G92" s="282"/>
      <c r="H92" s="282"/>
      <c r="I92" s="282"/>
      <c r="J92" s="282"/>
      <c r="K92" s="282"/>
      <c r="L92" s="282"/>
      <c r="M92" s="282"/>
      <c r="N92" s="282"/>
      <c r="O92" s="282"/>
      <c r="P92" s="282"/>
      <c r="Q92" s="282"/>
      <c r="R92" s="282"/>
      <c r="S92" s="139"/>
      <c r="T92" s="282"/>
      <c r="U92" s="138"/>
      <c r="V92" s="282"/>
      <c r="W92" s="282"/>
      <c r="X92" s="282"/>
      <c r="Y92" s="282"/>
      <c r="Z92" s="282"/>
      <c r="AA92" s="282"/>
      <c r="AB92" s="282"/>
      <c r="AC92" s="282"/>
      <c r="AD92" s="282"/>
      <c r="AE92" s="282"/>
      <c r="AF92" s="282"/>
      <c r="AG92" s="282"/>
      <c r="AH92" s="282"/>
      <c r="AI92" s="282"/>
      <c r="AJ92" s="139"/>
      <c r="AK92" s="110"/>
      <c r="AL92" s="262"/>
      <c r="AM92" s="197"/>
      <c r="AN92" s="196"/>
      <c r="AO92" s="196"/>
      <c r="AP92" s="197"/>
      <c r="AQ92" s="198"/>
      <c r="AR92" s="198"/>
    </row>
    <row r="93" spans="1:44" s="189" customFormat="1" ht="9" x14ac:dyDescent="0.15">
      <c r="A93" s="239"/>
      <c r="B93" s="274"/>
      <c r="C93" s="111"/>
      <c r="D93" s="148"/>
      <c r="E93" s="280" t="s">
        <v>27</v>
      </c>
      <c r="F93" s="280"/>
      <c r="G93" s="280"/>
      <c r="H93" s="280"/>
      <c r="I93" s="280"/>
      <c r="J93" s="280"/>
      <c r="K93" s="280"/>
      <c r="L93" s="280"/>
      <c r="M93" s="280"/>
      <c r="N93" s="280"/>
      <c r="O93" s="280"/>
      <c r="P93" s="280"/>
      <c r="Q93" s="280"/>
      <c r="R93" s="280"/>
      <c r="S93" s="175"/>
      <c r="T93" s="280"/>
      <c r="U93" s="148"/>
      <c r="V93" s="280" t="s">
        <v>28</v>
      </c>
      <c r="W93" s="280"/>
      <c r="X93" s="280"/>
      <c r="Y93" s="280"/>
      <c r="Z93" s="280"/>
      <c r="AA93" s="280"/>
      <c r="AB93" s="280"/>
      <c r="AC93" s="280"/>
      <c r="AD93" s="280"/>
      <c r="AE93" s="280"/>
      <c r="AF93" s="280"/>
      <c r="AG93" s="280"/>
      <c r="AH93" s="280"/>
      <c r="AI93" s="280"/>
      <c r="AJ93" s="175"/>
      <c r="AK93" s="109"/>
      <c r="AL93" s="259"/>
      <c r="AM93" s="191" t="b">
        <v>0</v>
      </c>
      <c r="AN93" s="192">
        <f>+IF(AM93=TRUE,1,0)</f>
        <v>0</v>
      </c>
      <c r="AO93" s="192"/>
      <c r="AP93" s="191" t="b">
        <v>0</v>
      </c>
      <c r="AQ93" s="193">
        <f>+IF(AP93=TRUE,3,0)</f>
        <v>0</v>
      </c>
      <c r="AR93" s="193"/>
    </row>
    <row r="94" spans="1:44" s="182" customFormat="1" ht="3.75" customHeight="1" x14ac:dyDescent="0.2">
      <c r="A94" s="238"/>
      <c r="B94" s="273"/>
      <c r="C94" s="106"/>
      <c r="D94" s="138"/>
      <c r="E94" s="282"/>
      <c r="F94" s="282"/>
      <c r="G94" s="282"/>
      <c r="H94" s="282"/>
      <c r="I94" s="282"/>
      <c r="J94" s="282"/>
      <c r="K94" s="282"/>
      <c r="L94" s="282"/>
      <c r="M94" s="282"/>
      <c r="N94" s="282"/>
      <c r="O94" s="282"/>
      <c r="P94" s="282"/>
      <c r="Q94" s="282"/>
      <c r="R94" s="282"/>
      <c r="S94" s="139"/>
      <c r="T94" s="282"/>
      <c r="U94" s="138"/>
      <c r="V94" s="282"/>
      <c r="W94" s="282"/>
      <c r="X94" s="282"/>
      <c r="Y94" s="282"/>
      <c r="Z94" s="282"/>
      <c r="AA94" s="282"/>
      <c r="AB94" s="282"/>
      <c r="AC94" s="282"/>
      <c r="AD94" s="282"/>
      <c r="AE94" s="282"/>
      <c r="AF94" s="282"/>
      <c r="AG94" s="282"/>
      <c r="AH94" s="282"/>
      <c r="AI94" s="282"/>
      <c r="AJ94" s="139"/>
      <c r="AK94" s="110"/>
      <c r="AL94" s="262"/>
      <c r="AM94" s="197"/>
      <c r="AN94" s="196"/>
      <c r="AO94" s="196"/>
      <c r="AP94" s="197"/>
      <c r="AQ94" s="198"/>
      <c r="AR94" s="198"/>
    </row>
    <row r="95" spans="1:44" s="189" customFormat="1" ht="9.75" thickBot="1" x14ac:dyDescent="0.2">
      <c r="A95" s="239"/>
      <c r="B95" s="274"/>
      <c r="C95" s="111"/>
      <c r="D95" s="149"/>
      <c r="E95" s="143" t="s">
        <v>29</v>
      </c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50"/>
      <c r="T95" s="280"/>
      <c r="U95" s="149"/>
      <c r="V95" s="143" t="s">
        <v>30</v>
      </c>
      <c r="W95" s="143"/>
      <c r="X95" s="143"/>
      <c r="Y95" s="143"/>
      <c r="Z95" s="143"/>
      <c r="AA95" s="143"/>
      <c r="AB95" s="143"/>
      <c r="AC95" s="143"/>
      <c r="AD95" s="143"/>
      <c r="AE95" s="143"/>
      <c r="AF95" s="143"/>
      <c r="AG95" s="143"/>
      <c r="AH95" s="143"/>
      <c r="AI95" s="143"/>
      <c r="AJ95" s="150"/>
      <c r="AK95" s="109"/>
      <c r="AL95" s="259"/>
      <c r="AM95" s="191" t="b">
        <v>0</v>
      </c>
      <c r="AN95" s="192">
        <f>+IF(AM95=TRUE,1,0)</f>
        <v>0</v>
      </c>
      <c r="AO95" s="192"/>
      <c r="AP95" s="191" t="b">
        <v>0</v>
      </c>
      <c r="AQ95" s="193">
        <f>+IF(AP95=TRUE,4,0)</f>
        <v>0</v>
      </c>
      <c r="AR95" s="193"/>
    </row>
    <row r="96" spans="1:44" s="182" customFormat="1" ht="3.75" customHeight="1" thickBot="1" x14ac:dyDescent="0.25">
      <c r="A96" s="238"/>
      <c r="B96" s="273"/>
      <c r="C96" s="106"/>
      <c r="D96" s="282"/>
      <c r="E96" s="282"/>
      <c r="F96" s="282"/>
      <c r="G96" s="282"/>
      <c r="H96" s="282"/>
      <c r="I96" s="282"/>
      <c r="J96" s="282"/>
      <c r="K96" s="282"/>
      <c r="L96" s="282"/>
      <c r="M96" s="282"/>
      <c r="N96" s="282"/>
      <c r="O96" s="282"/>
      <c r="P96" s="282"/>
      <c r="Q96" s="282"/>
      <c r="R96" s="282"/>
      <c r="S96" s="282"/>
      <c r="T96" s="282"/>
      <c r="U96" s="282"/>
      <c r="V96" s="282"/>
      <c r="W96" s="282"/>
      <c r="X96" s="282"/>
      <c r="Y96" s="282"/>
      <c r="Z96" s="282"/>
      <c r="AA96" s="282"/>
      <c r="AB96" s="282"/>
      <c r="AC96" s="282"/>
      <c r="AD96" s="282"/>
      <c r="AE96" s="282"/>
      <c r="AF96" s="282"/>
      <c r="AG96" s="282"/>
      <c r="AH96" s="282"/>
      <c r="AI96" s="282"/>
      <c r="AJ96" s="282"/>
      <c r="AK96" s="110"/>
      <c r="AL96" s="262"/>
      <c r="AM96" s="197"/>
      <c r="AN96" s="196"/>
      <c r="AO96" s="196"/>
      <c r="AP96" s="197"/>
      <c r="AQ96" s="198"/>
      <c r="AR96" s="198"/>
    </row>
    <row r="97" spans="1:46" s="189" customFormat="1" ht="9" x14ac:dyDescent="0.15">
      <c r="A97" s="239"/>
      <c r="B97" s="274"/>
      <c r="C97" s="111"/>
      <c r="D97" s="247" t="s">
        <v>31</v>
      </c>
      <c r="E97" s="245"/>
      <c r="F97" s="245"/>
      <c r="G97" s="245"/>
      <c r="H97" s="245"/>
      <c r="I97" s="245"/>
      <c r="J97" s="245"/>
      <c r="K97" s="245"/>
      <c r="L97" s="245"/>
      <c r="M97" s="245"/>
      <c r="N97" s="245"/>
      <c r="O97" s="245"/>
      <c r="P97" s="245"/>
      <c r="Q97" s="245"/>
      <c r="R97" s="245"/>
      <c r="S97" s="252"/>
      <c r="T97" s="280"/>
      <c r="U97" s="247" t="s">
        <v>32</v>
      </c>
      <c r="V97" s="245"/>
      <c r="W97" s="245"/>
      <c r="X97" s="245"/>
      <c r="Y97" s="245"/>
      <c r="Z97" s="245"/>
      <c r="AA97" s="245"/>
      <c r="AB97" s="245"/>
      <c r="AC97" s="245"/>
      <c r="AD97" s="245"/>
      <c r="AE97" s="245"/>
      <c r="AF97" s="245"/>
      <c r="AG97" s="245"/>
      <c r="AH97" s="245"/>
      <c r="AI97" s="245"/>
      <c r="AJ97" s="244"/>
      <c r="AK97" s="117"/>
      <c r="AL97" s="266"/>
      <c r="AM97" s="191"/>
      <c r="AN97" s="192"/>
      <c r="AO97" s="192"/>
      <c r="AP97" s="191"/>
      <c r="AQ97" s="193"/>
      <c r="AR97" s="193"/>
    </row>
    <row r="98" spans="1:46" s="182" customFormat="1" ht="3.75" customHeight="1" x14ac:dyDescent="0.2">
      <c r="A98" s="238"/>
      <c r="B98" s="273"/>
      <c r="C98" s="106"/>
      <c r="D98" s="138"/>
      <c r="E98" s="282"/>
      <c r="F98" s="282"/>
      <c r="G98" s="282"/>
      <c r="H98" s="282"/>
      <c r="I98" s="282"/>
      <c r="J98" s="282"/>
      <c r="K98" s="282"/>
      <c r="L98" s="282"/>
      <c r="M98" s="282"/>
      <c r="N98" s="282"/>
      <c r="O98" s="282"/>
      <c r="P98" s="282"/>
      <c r="Q98" s="282"/>
      <c r="R98" s="282"/>
      <c r="S98" s="139"/>
      <c r="T98" s="282"/>
      <c r="U98" s="138"/>
      <c r="V98" s="282"/>
      <c r="W98" s="282"/>
      <c r="X98" s="282"/>
      <c r="Y98" s="282"/>
      <c r="Z98" s="282"/>
      <c r="AA98" s="282"/>
      <c r="AB98" s="282"/>
      <c r="AC98" s="282"/>
      <c r="AD98" s="282"/>
      <c r="AE98" s="282"/>
      <c r="AF98" s="282"/>
      <c r="AG98" s="282"/>
      <c r="AH98" s="282"/>
      <c r="AI98" s="282"/>
      <c r="AJ98" s="139"/>
      <c r="AK98" s="110"/>
      <c r="AL98" s="262"/>
      <c r="AM98" s="197"/>
      <c r="AN98" s="196"/>
      <c r="AO98" s="196"/>
      <c r="AP98" s="197"/>
      <c r="AQ98" s="198"/>
      <c r="AR98" s="198"/>
    </row>
    <row r="99" spans="1:46" s="189" customFormat="1" ht="9" x14ac:dyDescent="0.15">
      <c r="A99" s="239"/>
      <c r="B99" s="274"/>
      <c r="C99" s="111"/>
      <c r="D99" s="148"/>
      <c r="E99" s="280" t="s">
        <v>33</v>
      </c>
      <c r="F99" s="280"/>
      <c r="G99" s="280"/>
      <c r="H99" s="280"/>
      <c r="I99" s="280"/>
      <c r="J99" s="280"/>
      <c r="K99" s="280"/>
      <c r="L99" s="280"/>
      <c r="M99" s="280"/>
      <c r="N99" s="280"/>
      <c r="O99" s="280"/>
      <c r="P99" s="280"/>
      <c r="Q99" s="280"/>
      <c r="R99" s="280"/>
      <c r="S99" s="175"/>
      <c r="T99" s="280"/>
      <c r="U99" s="148"/>
      <c r="V99" s="280" t="s">
        <v>34</v>
      </c>
      <c r="W99" s="280"/>
      <c r="X99" s="280"/>
      <c r="Y99" s="280"/>
      <c r="Z99" s="280"/>
      <c r="AA99" s="280"/>
      <c r="AB99" s="280"/>
      <c r="AC99" s="280"/>
      <c r="AD99" s="280"/>
      <c r="AE99" s="280"/>
      <c r="AF99" s="280"/>
      <c r="AG99" s="280"/>
      <c r="AH99" s="280"/>
      <c r="AI99" s="280"/>
      <c r="AJ99" s="175"/>
      <c r="AK99" s="109"/>
      <c r="AL99" s="259"/>
      <c r="AM99" s="191" t="b">
        <v>0</v>
      </c>
      <c r="AN99" s="193">
        <v>0</v>
      </c>
      <c r="AO99" s="202">
        <f>+MAX(AN99:AN105)</f>
        <v>0</v>
      </c>
      <c r="AP99" s="191" t="b">
        <v>0</v>
      </c>
      <c r="AQ99" s="193">
        <v>0</v>
      </c>
      <c r="AR99" s="202">
        <f>+MAX(AQ99:AQ103)</f>
        <v>0</v>
      </c>
    </row>
    <row r="100" spans="1:46" s="182" customFormat="1" ht="3.75" customHeight="1" x14ac:dyDescent="0.2">
      <c r="A100" s="238"/>
      <c r="B100" s="273"/>
      <c r="C100" s="106"/>
      <c r="D100" s="138"/>
      <c r="E100" s="282"/>
      <c r="F100" s="282"/>
      <c r="G100" s="282"/>
      <c r="H100" s="282"/>
      <c r="I100" s="282"/>
      <c r="J100" s="282"/>
      <c r="K100" s="282"/>
      <c r="L100" s="282"/>
      <c r="M100" s="282"/>
      <c r="N100" s="282"/>
      <c r="O100" s="282"/>
      <c r="P100" s="282"/>
      <c r="Q100" s="282"/>
      <c r="R100" s="282"/>
      <c r="S100" s="139"/>
      <c r="T100" s="282"/>
      <c r="U100" s="138"/>
      <c r="V100" s="282"/>
      <c r="W100" s="282"/>
      <c r="X100" s="282"/>
      <c r="Y100" s="282"/>
      <c r="Z100" s="282"/>
      <c r="AA100" s="282"/>
      <c r="AB100" s="282"/>
      <c r="AC100" s="282"/>
      <c r="AD100" s="282"/>
      <c r="AE100" s="282"/>
      <c r="AF100" s="282"/>
      <c r="AG100" s="282"/>
      <c r="AH100" s="282"/>
      <c r="AI100" s="282"/>
      <c r="AJ100" s="139"/>
      <c r="AK100" s="110"/>
      <c r="AL100" s="262"/>
      <c r="AM100" s="197"/>
      <c r="AN100" s="198"/>
      <c r="AO100" s="196"/>
      <c r="AP100" s="197"/>
      <c r="AQ100" s="198"/>
      <c r="AR100" s="198"/>
    </row>
    <row r="101" spans="1:46" s="189" customFormat="1" ht="9" x14ac:dyDescent="0.15">
      <c r="A101" s="239"/>
      <c r="B101" s="274"/>
      <c r="C101" s="111"/>
      <c r="D101" s="148"/>
      <c r="E101" s="280" t="s">
        <v>35</v>
      </c>
      <c r="F101" s="280"/>
      <c r="G101" s="280"/>
      <c r="H101" s="280"/>
      <c r="I101" s="280"/>
      <c r="J101" s="280"/>
      <c r="K101" s="280"/>
      <c r="L101" s="280"/>
      <c r="M101" s="280"/>
      <c r="N101" s="280"/>
      <c r="O101" s="280"/>
      <c r="P101" s="280"/>
      <c r="Q101" s="280"/>
      <c r="R101" s="280"/>
      <c r="S101" s="175"/>
      <c r="T101" s="280"/>
      <c r="U101" s="148"/>
      <c r="V101" s="280" t="s">
        <v>36</v>
      </c>
      <c r="W101" s="280"/>
      <c r="X101" s="280"/>
      <c r="Y101" s="280"/>
      <c r="Z101" s="280"/>
      <c r="AA101" s="280"/>
      <c r="AB101" s="280"/>
      <c r="AC101" s="280"/>
      <c r="AD101" s="280"/>
      <c r="AE101" s="280"/>
      <c r="AF101" s="280"/>
      <c r="AG101" s="280"/>
      <c r="AH101" s="280"/>
      <c r="AI101" s="280"/>
      <c r="AJ101" s="175"/>
      <c r="AK101" s="109"/>
      <c r="AL101" s="259"/>
      <c r="AM101" s="191" t="b">
        <v>0</v>
      </c>
      <c r="AN101" s="193">
        <f>+IF(AM101=TRUE,1,0)</f>
        <v>0</v>
      </c>
      <c r="AO101" s="192"/>
      <c r="AP101" s="191" t="b">
        <v>0</v>
      </c>
      <c r="AQ101" s="193">
        <f>+IF(AP101=TRUE,1,0)</f>
        <v>0</v>
      </c>
      <c r="AR101" s="193"/>
    </row>
    <row r="102" spans="1:46" s="182" customFormat="1" ht="3.75" customHeight="1" x14ac:dyDescent="0.2">
      <c r="A102" s="238"/>
      <c r="B102" s="273"/>
      <c r="C102" s="106"/>
      <c r="D102" s="138"/>
      <c r="E102" s="282"/>
      <c r="F102" s="282"/>
      <c r="G102" s="282"/>
      <c r="H102" s="282"/>
      <c r="I102" s="282"/>
      <c r="J102" s="282"/>
      <c r="K102" s="282"/>
      <c r="L102" s="282"/>
      <c r="M102" s="282"/>
      <c r="N102" s="282"/>
      <c r="O102" s="282"/>
      <c r="P102" s="282"/>
      <c r="Q102" s="282"/>
      <c r="R102" s="282"/>
      <c r="S102" s="139"/>
      <c r="T102" s="282"/>
      <c r="U102" s="138"/>
      <c r="V102" s="282"/>
      <c r="W102" s="282"/>
      <c r="X102" s="282"/>
      <c r="Y102" s="282"/>
      <c r="Z102" s="282"/>
      <c r="AA102" s="282"/>
      <c r="AB102" s="282"/>
      <c r="AC102" s="282"/>
      <c r="AD102" s="282"/>
      <c r="AE102" s="282"/>
      <c r="AF102" s="282"/>
      <c r="AG102" s="282"/>
      <c r="AH102" s="282"/>
      <c r="AI102" s="282"/>
      <c r="AJ102" s="139"/>
      <c r="AK102" s="110"/>
      <c r="AL102" s="262"/>
      <c r="AM102" s="197"/>
      <c r="AN102" s="198"/>
      <c r="AO102" s="196"/>
      <c r="AP102" s="197"/>
      <c r="AQ102" s="198"/>
      <c r="AR102" s="198"/>
    </row>
    <row r="103" spans="1:46" s="189" customFormat="1" ht="9" x14ac:dyDescent="0.15">
      <c r="A103" s="239"/>
      <c r="B103" s="274"/>
      <c r="C103" s="111"/>
      <c r="D103" s="148"/>
      <c r="E103" s="280" t="s">
        <v>37</v>
      </c>
      <c r="F103" s="280"/>
      <c r="G103" s="280"/>
      <c r="H103" s="280"/>
      <c r="I103" s="280"/>
      <c r="J103" s="280"/>
      <c r="K103" s="280"/>
      <c r="L103" s="280"/>
      <c r="M103" s="280"/>
      <c r="N103" s="280"/>
      <c r="O103" s="280"/>
      <c r="P103" s="280"/>
      <c r="Q103" s="280"/>
      <c r="R103" s="280"/>
      <c r="S103" s="175"/>
      <c r="T103" s="280"/>
      <c r="U103" s="148"/>
      <c r="V103" s="280" t="s">
        <v>38</v>
      </c>
      <c r="W103" s="280"/>
      <c r="X103" s="280"/>
      <c r="Y103" s="280"/>
      <c r="Z103" s="280"/>
      <c r="AA103" s="280"/>
      <c r="AB103" s="280"/>
      <c r="AC103" s="280"/>
      <c r="AD103" s="280"/>
      <c r="AE103" s="280"/>
      <c r="AF103" s="280"/>
      <c r="AG103" s="280"/>
      <c r="AH103" s="280"/>
      <c r="AI103" s="280"/>
      <c r="AJ103" s="175"/>
      <c r="AK103" s="109"/>
      <c r="AL103" s="259"/>
      <c r="AM103" s="191" t="b">
        <v>0</v>
      </c>
      <c r="AN103" s="193">
        <f>+IF(AM103=TRUE,2,0)</f>
        <v>0</v>
      </c>
      <c r="AO103" s="192"/>
      <c r="AP103" s="191" t="b">
        <v>0</v>
      </c>
      <c r="AQ103" s="193">
        <f>+IF(AP103=TRUE,2,0)</f>
        <v>0</v>
      </c>
      <c r="AR103" s="193"/>
    </row>
    <row r="104" spans="1:46" s="182" customFormat="1" ht="3.75" customHeight="1" x14ac:dyDescent="0.2">
      <c r="A104" s="238"/>
      <c r="B104" s="273"/>
      <c r="C104" s="106"/>
      <c r="D104" s="138"/>
      <c r="E104" s="282"/>
      <c r="F104" s="282"/>
      <c r="G104" s="282"/>
      <c r="H104" s="282"/>
      <c r="I104" s="282"/>
      <c r="J104" s="282"/>
      <c r="K104" s="282"/>
      <c r="L104" s="282"/>
      <c r="M104" s="282"/>
      <c r="N104" s="282"/>
      <c r="O104" s="282"/>
      <c r="P104" s="282"/>
      <c r="Q104" s="282"/>
      <c r="R104" s="282"/>
      <c r="S104" s="139"/>
      <c r="T104" s="282"/>
      <c r="U104" s="138"/>
      <c r="V104" s="282"/>
      <c r="W104" s="282"/>
      <c r="X104" s="282"/>
      <c r="Y104" s="282"/>
      <c r="Z104" s="282"/>
      <c r="AA104" s="282"/>
      <c r="AB104" s="282"/>
      <c r="AC104" s="282"/>
      <c r="AD104" s="282"/>
      <c r="AE104" s="282"/>
      <c r="AF104" s="282"/>
      <c r="AG104" s="282"/>
      <c r="AH104" s="282"/>
      <c r="AI104" s="282"/>
      <c r="AJ104" s="139"/>
      <c r="AK104" s="110"/>
      <c r="AL104" s="262"/>
      <c r="AM104" s="197"/>
      <c r="AN104" s="198"/>
      <c r="AO104" s="196"/>
      <c r="AP104" s="197"/>
      <c r="AQ104" s="198"/>
      <c r="AR104" s="198"/>
    </row>
    <row r="105" spans="1:46" s="189" customFormat="1" ht="9.75" thickBot="1" x14ac:dyDescent="0.2">
      <c r="A105" s="239"/>
      <c r="B105" s="274"/>
      <c r="C105" s="111"/>
      <c r="D105" s="149"/>
      <c r="E105" s="143" t="s">
        <v>39</v>
      </c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50"/>
      <c r="T105" s="280"/>
      <c r="U105" s="151"/>
      <c r="V105" s="143"/>
      <c r="W105" s="143"/>
      <c r="X105" s="143"/>
      <c r="Y105" s="143"/>
      <c r="Z105" s="143"/>
      <c r="AA105" s="143"/>
      <c r="AB105" s="143"/>
      <c r="AC105" s="143"/>
      <c r="AD105" s="143"/>
      <c r="AE105" s="143"/>
      <c r="AF105" s="143"/>
      <c r="AG105" s="143"/>
      <c r="AH105" s="143"/>
      <c r="AI105" s="143"/>
      <c r="AJ105" s="150"/>
      <c r="AK105" s="109"/>
      <c r="AL105" s="259"/>
      <c r="AM105" s="191" t="b">
        <v>0</v>
      </c>
      <c r="AN105" s="193">
        <f>+IF(AM105=TRUE,3,0)</f>
        <v>0</v>
      </c>
      <c r="AO105" s="192"/>
      <c r="AP105" s="191"/>
      <c r="AQ105" s="193"/>
      <c r="AR105" s="193"/>
    </row>
    <row r="106" spans="1:46" s="182" customFormat="1" ht="3.75" customHeight="1" thickBot="1" x14ac:dyDescent="0.25">
      <c r="A106" s="238"/>
      <c r="B106" s="273"/>
      <c r="C106" s="106"/>
      <c r="D106" s="282"/>
      <c r="E106" s="282"/>
      <c r="F106" s="282"/>
      <c r="G106" s="282"/>
      <c r="H106" s="282"/>
      <c r="I106" s="282"/>
      <c r="J106" s="282"/>
      <c r="K106" s="282"/>
      <c r="L106" s="282"/>
      <c r="M106" s="282"/>
      <c r="N106" s="282"/>
      <c r="O106" s="282"/>
      <c r="P106" s="282"/>
      <c r="Q106" s="282"/>
      <c r="R106" s="282"/>
      <c r="S106" s="282"/>
      <c r="T106" s="282"/>
      <c r="U106" s="282"/>
      <c r="V106" s="282"/>
      <c r="W106" s="282"/>
      <c r="X106" s="282"/>
      <c r="Y106" s="282"/>
      <c r="Z106" s="282"/>
      <c r="AA106" s="282"/>
      <c r="AB106" s="282"/>
      <c r="AC106" s="282"/>
      <c r="AD106" s="282"/>
      <c r="AE106" s="282"/>
      <c r="AF106" s="282"/>
      <c r="AG106" s="282"/>
      <c r="AH106" s="282"/>
      <c r="AI106" s="282"/>
      <c r="AJ106" s="282"/>
      <c r="AK106" s="110"/>
      <c r="AL106" s="467"/>
      <c r="AM106" s="197"/>
      <c r="AN106" s="196"/>
      <c r="AO106" s="197"/>
      <c r="AP106" s="197"/>
      <c r="AQ106" s="198"/>
      <c r="AR106" s="198"/>
    </row>
    <row r="107" spans="1:46" s="189" customFormat="1" ht="9" customHeight="1" x14ac:dyDescent="0.15">
      <c r="A107" s="239"/>
      <c r="B107" s="274"/>
      <c r="C107" s="111"/>
      <c r="D107" s="247" t="s">
        <v>40</v>
      </c>
      <c r="E107" s="245"/>
      <c r="F107" s="245"/>
      <c r="G107" s="245"/>
      <c r="H107" s="245"/>
      <c r="I107" s="245"/>
      <c r="J107" s="245"/>
      <c r="K107" s="245"/>
      <c r="L107" s="252"/>
      <c r="M107" s="291"/>
      <c r="N107" s="247" t="s">
        <v>334</v>
      </c>
      <c r="O107" s="245"/>
      <c r="P107" s="245"/>
      <c r="Q107" s="245"/>
      <c r="R107" s="245"/>
      <c r="S107" s="252"/>
      <c r="T107" s="291"/>
      <c r="U107" s="443" t="s">
        <v>330</v>
      </c>
      <c r="V107" s="444"/>
      <c r="W107" s="444"/>
      <c r="X107" s="444"/>
      <c r="Y107" s="444"/>
      <c r="Z107" s="444"/>
      <c r="AA107" s="444"/>
      <c r="AB107" s="444"/>
      <c r="AC107" s="444"/>
      <c r="AD107" s="444"/>
      <c r="AE107" s="444"/>
      <c r="AF107" s="159"/>
      <c r="AG107" s="159"/>
      <c r="AH107" s="159"/>
      <c r="AI107" s="159"/>
      <c r="AJ107" s="160"/>
      <c r="AK107" s="117"/>
      <c r="AL107" s="467"/>
      <c r="AM107" s="191"/>
      <c r="AN107" s="192"/>
      <c r="AO107" s="191"/>
      <c r="AP107" s="191"/>
      <c r="AQ107" s="193"/>
      <c r="AR107" s="193"/>
    </row>
    <row r="108" spans="1:46" s="182" customFormat="1" ht="3.75" customHeight="1" thickBot="1" x14ac:dyDescent="0.25">
      <c r="A108" s="238"/>
      <c r="B108" s="273"/>
      <c r="C108" s="106"/>
      <c r="D108" s="138"/>
      <c r="E108" s="282"/>
      <c r="F108" s="282"/>
      <c r="G108" s="282"/>
      <c r="H108" s="282"/>
      <c r="I108" s="282"/>
      <c r="J108" s="282"/>
      <c r="K108" s="282"/>
      <c r="L108" s="139"/>
      <c r="M108" s="282"/>
      <c r="N108" s="138"/>
      <c r="O108" s="282"/>
      <c r="P108" s="282"/>
      <c r="Q108" s="282"/>
      <c r="R108" s="282"/>
      <c r="S108" s="139"/>
      <c r="T108" s="282"/>
      <c r="U108" s="445"/>
      <c r="V108" s="446"/>
      <c r="W108" s="446"/>
      <c r="X108" s="446"/>
      <c r="Y108" s="446"/>
      <c r="Z108" s="446"/>
      <c r="AA108" s="446"/>
      <c r="AB108" s="446"/>
      <c r="AC108" s="446"/>
      <c r="AD108" s="446"/>
      <c r="AE108" s="446"/>
      <c r="AF108" s="282"/>
      <c r="AG108" s="282"/>
      <c r="AH108" s="282"/>
      <c r="AI108" s="282"/>
      <c r="AJ108" s="139"/>
      <c r="AK108" s="110"/>
      <c r="AL108" s="467"/>
      <c r="AM108" s="197"/>
      <c r="AN108" s="196"/>
      <c r="AO108" s="197"/>
      <c r="AP108" s="197"/>
      <c r="AQ108" s="198"/>
      <c r="AR108" s="198"/>
    </row>
    <row r="109" spans="1:46" s="189" customFormat="1" ht="9.75" thickBot="1" x14ac:dyDescent="0.2">
      <c r="A109" s="239"/>
      <c r="B109" s="274"/>
      <c r="C109" s="111"/>
      <c r="D109" s="148"/>
      <c r="E109" s="280" t="s">
        <v>41</v>
      </c>
      <c r="F109" s="280"/>
      <c r="G109" s="280"/>
      <c r="H109" s="280"/>
      <c r="I109" s="280"/>
      <c r="J109" s="280"/>
      <c r="K109" s="280"/>
      <c r="L109" s="175"/>
      <c r="M109" s="280"/>
      <c r="N109" s="148"/>
      <c r="O109" s="280" t="s">
        <v>42</v>
      </c>
      <c r="P109" s="280"/>
      <c r="Q109" s="280"/>
      <c r="R109" s="280"/>
      <c r="S109" s="175"/>
      <c r="T109" s="280"/>
      <c r="U109" s="447"/>
      <c r="V109" s="448"/>
      <c r="W109" s="448"/>
      <c r="X109" s="448"/>
      <c r="Y109" s="448"/>
      <c r="Z109" s="448"/>
      <c r="AA109" s="448"/>
      <c r="AB109" s="448"/>
      <c r="AC109" s="448"/>
      <c r="AD109" s="448"/>
      <c r="AE109" s="448"/>
      <c r="AF109" s="143"/>
      <c r="AG109" s="143"/>
      <c r="AH109" s="143"/>
      <c r="AI109" s="143"/>
      <c r="AJ109" s="150"/>
      <c r="AK109" s="109"/>
      <c r="AL109" s="467"/>
      <c r="AM109" s="191" t="b">
        <v>0</v>
      </c>
      <c r="AN109" s="193">
        <v>0</v>
      </c>
      <c r="AO109" s="202">
        <f>+MAX(AN109:AN115)</f>
        <v>0</v>
      </c>
      <c r="AP109" s="191" t="b">
        <v>0</v>
      </c>
      <c r="AQ109" s="213">
        <f>+IF(AP109=TRUE,0,0.5)</f>
        <v>0.5</v>
      </c>
      <c r="AR109" s="214">
        <f>+SUM(AQ109:AQ115)</f>
        <v>2</v>
      </c>
      <c r="AT109" s="215">
        <v>2</v>
      </c>
    </row>
    <row r="110" spans="1:46" s="182" customFormat="1" ht="3.75" customHeight="1" thickBot="1" x14ac:dyDescent="0.25">
      <c r="A110" s="238"/>
      <c r="B110" s="273"/>
      <c r="C110" s="106"/>
      <c r="D110" s="138"/>
      <c r="E110" s="282"/>
      <c r="F110" s="282"/>
      <c r="G110" s="282"/>
      <c r="H110" s="282"/>
      <c r="I110" s="282"/>
      <c r="J110" s="282"/>
      <c r="K110" s="282"/>
      <c r="L110" s="139"/>
      <c r="M110" s="282"/>
      <c r="N110" s="138"/>
      <c r="O110" s="282"/>
      <c r="P110" s="282"/>
      <c r="Q110" s="282"/>
      <c r="R110" s="282"/>
      <c r="S110" s="139"/>
      <c r="T110" s="282"/>
      <c r="U110" s="282"/>
      <c r="V110" s="293"/>
      <c r="W110" s="293"/>
      <c r="X110" s="293"/>
      <c r="Y110" s="293"/>
      <c r="Z110" s="293"/>
      <c r="AA110" s="293"/>
      <c r="AB110" s="293"/>
      <c r="AC110" s="282"/>
      <c r="AD110" s="282"/>
      <c r="AE110" s="282"/>
      <c r="AF110" s="282"/>
      <c r="AG110" s="282"/>
      <c r="AH110" s="282"/>
      <c r="AI110" s="282"/>
      <c r="AJ110" s="282"/>
      <c r="AK110" s="110"/>
      <c r="AL110" s="466"/>
      <c r="AM110" s="197"/>
      <c r="AN110" s="198"/>
      <c r="AO110" s="196"/>
      <c r="AP110" s="197"/>
      <c r="AQ110" s="196"/>
      <c r="AR110" s="196"/>
    </row>
    <row r="111" spans="1:46" s="189" customFormat="1" ht="16.899999999999999" customHeight="1" x14ac:dyDescent="0.15">
      <c r="A111" s="239"/>
      <c r="B111" s="274"/>
      <c r="C111" s="111"/>
      <c r="D111" s="148"/>
      <c r="E111" s="280" t="s">
        <v>43</v>
      </c>
      <c r="F111" s="280"/>
      <c r="G111" s="280"/>
      <c r="H111" s="280"/>
      <c r="I111" s="280"/>
      <c r="J111" s="280"/>
      <c r="K111" s="280"/>
      <c r="L111" s="175"/>
      <c r="M111" s="280"/>
      <c r="N111" s="148"/>
      <c r="O111" s="280" t="s">
        <v>44</v>
      </c>
      <c r="P111" s="280"/>
      <c r="Q111" s="280"/>
      <c r="R111" s="280"/>
      <c r="S111" s="175"/>
      <c r="T111" s="280"/>
      <c r="U111" s="443" t="s">
        <v>331</v>
      </c>
      <c r="V111" s="444"/>
      <c r="W111" s="444"/>
      <c r="X111" s="444"/>
      <c r="Y111" s="444"/>
      <c r="Z111" s="444"/>
      <c r="AA111" s="444"/>
      <c r="AB111" s="444"/>
      <c r="AC111" s="444"/>
      <c r="AD111" s="444"/>
      <c r="AE111" s="444"/>
      <c r="AF111" s="165"/>
      <c r="AG111" s="165"/>
      <c r="AH111" s="165"/>
      <c r="AI111" s="165"/>
      <c r="AJ111" s="166"/>
      <c r="AK111" s="109"/>
      <c r="AL111" s="466"/>
      <c r="AM111" s="191" t="b">
        <v>0</v>
      </c>
      <c r="AN111" s="193">
        <f>+IF(AM111=TRUE,1,0)</f>
        <v>0</v>
      </c>
      <c r="AO111" s="192"/>
      <c r="AP111" s="191" t="b">
        <v>0</v>
      </c>
      <c r="AQ111" s="213">
        <f>+IF(AP111=TRUE,0,0.5)</f>
        <v>0.5</v>
      </c>
      <c r="AR111" s="192"/>
    </row>
    <row r="112" spans="1:46" s="182" customFormat="1" ht="3.75" customHeight="1" thickBot="1" x14ac:dyDescent="0.25">
      <c r="A112" s="238"/>
      <c r="B112" s="273"/>
      <c r="C112" s="106"/>
      <c r="D112" s="138"/>
      <c r="E112" s="282"/>
      <c r="F112" s="282"/>
      <c r="G112" s="282"/>
      <c r="H112" s="282"/>
      <c r="I112" s="282"/>
      <c r="J112" s="282"/>
      <c r="K112" s="282"/>
      <c r="L112" s="139"/>
      <c r="M112" s="282"/>
      <c r="N112" s="138"/>
      <c r="O112" s="282"/>
      <c r="P112" s="282"/>
      <c r="Q112" s="282"/>
      <c r="R112" s="282"/>
      <c r="S112" s="139"/>
      <c r="T112" s="282"/>
      <c r="U112" s="445"/>
      <c r="V112" s="446"/>
      <c r="W112" s="446"/>
      <c r="X112" s="446"/>
      <c r="Y112" s="446"/>
      <c r="Z112" s="446"/>
      <c r="AA112" s="446"/>
      <c r="AB112" s="446"/>
      <c r="AC112" s="446"/>
      <c r="AD112" s="446"/>
      <c r="AE112" s="446"/>
      <c r="AF112" s="282"/>
      <c r="AG112" s="282"/>
      <c r="AH112" s="282"/>
      <c r="AI112" s="282"/>
      <c r="AJ112" s="139"/>
      <c r="AK112" s="110"/>
      <c r="AL112" s="466"/>
      <c r="AM112" s="197"/>
      <c r="AN112" s="198"/>
      <c r="AO112" s="196"/>
      <c r="AP112" s="197"/>
      <c r="AQ112" s="196"/>
      <c r="AR112" s="196"/>
    </row>
    <row r="113" spans="1:62" s="189" customFormat="1" ht="8.25" customHeight="1" thickBot="1" x14ac:dyDescent="0.2">
      <c r="A113" s="239"/>
      <c r="B113" s="274"/>
      <c r="C113" s="111"/>
      <c r="D113" s="152"/>
      <c r="E113" s="294" t="s">
        <v>45</v>
      </c>
      <c r="F113" s="294"/>
      <c r="G113" s="294"/>
      <c r="H113" s="294"/>
      <c r="I113" s="294"/>
      <c r="J113" s="294"/>
      <c r="K113" s="294"/>
      <c r="L113" s="153"/>
      <c r="M113" s="280"/>
      <c r="N113" s="152"/>
      <c r="O113" s="294" t="s">
        <v>46</v>
      </c>
      <c r="P113" s="294"/>
      <c r="Q113" s="294"/>
      <c r="R113" s="294"/>
      <c r="S113" s="153"/>
      <c r="T113" s="294"/>
      <c r="U113" s="445"/>
      <c r="V113" s="446"/>
      <c r="W113" s="446"/>
      <c r="X113" s="446"/>
      <c r="Y113" s="446"/>
      <c r="Z113" s="446"/>
      <c r="AA113" s="446"/>
      <c r="AB113" s="446"/>
      <c r="AC113" s="446"/>
      <c r="AD113" s="446"/>
      <c r="AE113" s="446"/>
      <c r="AF113" s="294"/>
      <c r="AG113" s="294"/>
      <c r="AH113" s="294"/>
      <c r="AI113" s="294"/>
      <c r="AJ113" s="153"/>
      <c r="AK113" s="123"/>
      <c r="AL113" s="269"/>
      <c r="AM113" s="191" t="b">
        <v>0</v>
      </c>
      <c r="AN113" s="193">
        <f>+IF(AM113=TRUE,2,0)</f>
        <v>0</v>
      </c>
      <c r="AO113" s="192"/>
      <c r="AP113" s="191" t="b">
        <v>0</v>
      </c>
      <c r="AQ113" s="213">
        <f>+IF(AP113=TRUE,0,0.5)</f>
        <v>0.5</v>
      </c>
      <c r="AR113" s="192"/>
      <c r="AT113" s="215">
        <v>2</v>
      </c>
    </row>
    <row r="114" spans="1:62" s="182" customFormat="1" ht="2.65" customHeight="1" x14ac:dyDescent="0.2">
      <c r="A114" s="238"/>
      <c r="B114" s="273"/>
      <c r="C114" s="106"/>
      <c r="D114" s="154"/>
      <c r="E114" s="295"/>
      <c r="F114" s="295"/>
      <c r="G114" s="295"/>
      <c r="H114" s="295"/>
      <c r="I114" s="295"/>
      <c r="J114" s="295"/>
      <c r="K114" s="295"/>
      <c r="L114" s="155"/>
      <c r="M114" s="282"/>
      <c r="N114" s="154"/>
      <c r="O114" s="295"/>
      <c r="P114" s="295"/>
      <c r="Q114" s="295"/>
      <c r="R114" s="295"/>
      <c r="S114" s="155"/>
      <c r="T114" s="295"/>
      <c r="U114" s="445"/>
      <c r="V114" s="446"/>
      <c r="W114" s="446"/>
      <c r="X114" s="446"/>
      <c r="Y114" s="446"/>
      <c r="Z114" s="446"/>
      <c r="AA114" s="446"/>
      <c r="AB114" s="446"/>
      <c r="AC114" s="446"/>
      <c r="AD114" s="446"/>
      <c r="AE114" s="446"/>
      <c r="AF114" s="295"/>
      <c r="AG114" s="295"/>
      <c r="AH114" s="295"/>
      <c r="AI114" s="295"/>
      <c r="AJ114" s="155"/>
      <c r="AK114" s="124"/>
      <c r="AL114" s="467"/>
      <c r="AM114" s="197"/>
      <c r="AN114" s="198"/>
      <c r="AO114" s="196"/>
      <c r="AP114" s="197"/>
      <c r="AQ114" s="196"/>
      <c r="AR114" s="196"/>
    </row>
    <row r="115" spans="1:62" s="189" customFormat="1" ht="15.4" customHeight="1" thickBot="1" x14ac:dyDescent="0.2">
      <c r="A115" s="239"/>
      <c r="B115" s="274"/>
      <c r="C115" s="111"/>
      <c r="D115" s="156"/>
      <c r="E115" s="157" t="s">
        <v>47</v>
      </c>
      <c r="F115" s="157"/>
      <c r="G115" s="157"/>
      <c r="H115" s="157"/>
      <c r="I115" s="157"/>
      <c r="J115" s="157"/>
      <c r="K115" s="157"/>
      <c r="L115" s="158"/>
      <c r="M115" s="280"/>
      <c r="N115" s="156"/>
      <c r="O115" s="157" t="s">
        <v>48</v>
      </c>
      <c r="P115" s="157"/>
      <c r="Q115" s="157"/>
      <c r="R115" s="157"/>
      <c r="S115" s="158"/>
      <c r="T115" s="294"/>
      <c r="U115" s="447"/>
      <c r="V115" s="448"/>
      <c r="W115" s="448"/>
      <c r="X115" s="448"/>
      <c r="Y115" s="448"/>
      <c r="Z115" s="448"/>
      <c r="AA115" s="448"/>
      <c r="AB115" s="448"/>
      <c r="AC115" s="448"/>
      <c r="AD115" s="448"/>
      <c r="AE115" s="448"/>
      <c r="AF115" s="157"/>
      <c r="AG115" s="157"/>
      <c r="AH115" s="157"/>
      <c r="AI115" s="157"/>
      <c r="AJ115" s="158"/>
      <c r="AK115" s="123"/>
      <c r="AL115" s="467"/>
      <c r="AM115" s="191" t="b">
        <v>0</v>
      </c>
      <c r="AN115" s="193">
        <f>+IF(AM115=TRUE,3,0)</f>
        <v>0</v>
      </c>
      <c r="AO115" s="192"/>
      <c r="AP115" s="191" t="b">
        <v>0</v>
      </c>
      <c r="AQ115" s="213">
        <f>+IF(AP115=TRUE,0,0.5)</f>
        <v>0.5</v>
      </c>
      <c r="AR115" s="192"/>
    </row>
    <row r="116" spans="1:62" s="218" customFormat="1" ht="2.25" customHeight="1" thickBot="1" x14ac:dyDescent="0.25">
      <c r="A116" s="238"/>
      <c r="B116" s="273"/>
      <c r="C116" s="106"/>
      <c r="D116" s="295"/>
      <c r="E116" s="295"/>
      <c r="F116" s="295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  <c r="X116" s="295"/>
      <c r="Y116" s="295"/>
      <c r="Z116" s="295"/>
      <c r="AA116" s="295"/>
      <c r="AB116" s="295"/>
      <c r="AC116" s="295"/>
      <c r="AD116" s="295"/>
      <c r="AE116" s="295"/>
      <c r="AF116" s="295"/>
      <c r="AG116" s="295"/>
      <c r="AH116" s="295"/>
      <c r="AI116" s="295"/>
      <c r="AJ116" s="295"/>
      <c r="AK116" s="124"/>
      <c r="AL116" s="467"/>
      <c r="AM116" s="216"/>
      <c r="AN116" s="216"/>
      <c r="AO116" s="216"/>
      <c r="AP116" s="216"/>
      <c r="AQ116" s="216"/>
      <c r="AR116" s="216"/>
      <c r="AS116" s="216"/>
      <c r="AT116" s="216"/>
      <c r="AU116" s="216"/>
      <c r="AV116" s="216"/>
      <c r="AW116" s="216"/>
      <c r="AX116" s="216"/>
      <c r="AY116" s="216"/>
      <c r="AZ116" s="216"/>
      <c r="BA116" s="216"/>
      <c r="BB116" s="216"/>
      <c r="BC116" s="216"/>
      <c r="BD116" s="216"/>
      <c r="BE116" s="216"/>
      <c r="BF116" s="216"/>
      <c r="BG116" s="216"/>
      <c r="BH116" s="216"/>
      <c r="BI116" s="216"/>
      <c r="BJ116" s="217"/>
    </row>
    <row r="117" spans="1:62" s="182" customFormat="1" ht="14.65" hidden="1" customHeight="1" x14ac:dyDescent="0.2">
      <c r="A117" s="238"/>
      <c r="B117" s="273"/>
      <c r="C117" s="106"/>
      <c r="D117" s="295"/>
      <c r="E117" s="295"/>
      <c r="F117" s="295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  <c r="X117" s="295"/>
      <c r="Y117" s="295"/>
      <c r="Z117" s="295"/>
      <c r="AA117" s="295"/>
      <c r="AB117" s="295"/>
      <c r="AC117" s="295"/>
      <c r="AD117" s="295"/>
      <c r="AE117" s="295"/>
      <c r="AF117" s="295"/>
      <c r="AG117" s="295"/>
      <c r="AH117" s="295"/>
      <c r="AI117" s="295"/>
      <c r="AJ117" s="295"/>
      <c r="AK117" s="124"/>
      <c r="AL117" s="269"/>
      <c r="AM117" s="197"/>
      <c r="AN117" s="196"/>
      <c r="AO117" s="197"/>
      <c r="AP117" s="197"/>
      <c r="AQ117" s="198"/>
      <c r="AR117" s="196"/>
    </row>
    <row r="118" spans="1:62" s="182" customFormat="1" ht="8.65" hidden="1" customHeight="1" x14ac:dyDescent="0.2">
      <c r="A118" s="238"/>
      <c r="B118" s="273"/>
      <c r="C118" s="106"/>
      <c r="D118" s="22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4"/>
      <c r="AK118" s="118"/>
      <c r="AL118" s="269"/>
      <c r="AM118" s="210"/>
      <c r="AN118" s="211"/>
      <c r="AO118" s="210"/>
      <c r="AP118" s="210"/>
      <c r="AQ118" s="212"/>
      <c r="AR118" s="212"/>
    </row>
    <row r="119" spans="1:62" s="182" customFormat="1" ht="10.5" hidden="1" customHeight="1" thickBot="1" x14ac:dyDescent="0.25">
      <c r="A119" s="238"/>
      <c r="B119" s="273"/>
      <c r="C119" s="120"/>
      <c r="D119" s="390" t="s">
        <v>49</v>
      </c>
      <c r="E119" s="391"/>
      <c r="F119" s="391"/>
      <c r="G119" s="296" t="s">
        <v>50</v>
      </c>
      <c r="H119" s="361">
        <f>+Ru!F2</f>
        <v>0</v>
      </c>
      <c r="I119" s="361"/>
      <c r="J119" s="296" t="s">
        <v>51</v>
      </c>
      <c r="K119" s="360">
        <f>+HLOOKUP(W77,$AP$76:$AT$77,2,0)</f>
        <v>0</v>
      </c>
      <c r="L119" s="361"/>
      <c r="M119" s="296" t="s">
        <v>51</v>
      </c>
      <c r="N119" s="361">
        <f>+SUM(AN87:AN95)</f>
        <v>0</v>
      </c>
      <c r="O119" s="361"/>
      <c r="P119" s="296" t="s">
        <v>51</v>
      </c>
      <c r="Q119" s="361">
        <f>+AR87+AO99+AO109</f>
        <v>0</v>
      </c>
      <c r="R119" s="361"/>
      <c r="S119" s="296" t="s">
        <v>51</v>
      </c>
      <c r="T119" s="377">
        <f>+AR99+AR109</f>
        <v>2</v>
      </c>
      <c r="U119" s="361"/>
      <c r="V119" s="296" t="s">
        <v>50</v>
      </c>
      <c r="W119" s="450">
        <f>+H119+K119+N119+Q119+T119</f>
        <v>2</v>
      </c>
      <c r="X119" s="451"/>
      <c r="Y119" s="451"/>
      <c r="Z119" s="451"/>
      <c r="AA119" s="452"/>
      <c r="AB119" s="283"/>
      <c r="AC119" s="461" t="s">
        <v>274</v>
      </c>
      <c r="AD119" s="461"/>
      <c r="AE119" s="461"/>
      <c r="AF119" s="461"/>
      <c r="AG119" s="461"/>
      <c r="AH119" s="461"/>
      <c r="AI119" s="461"/>
      <c r="AJ119" s="18"/>
      <c r="AK119" s="118"/>
      <c r="AL119" s="269"/>
      <c r="AM119" s="210"/>
      <c r="AN119" s="211"/>
      <c r="AO119" s="210"/>
      <c r="AP119" s="210"/>
      <c r="AQ119" s="212"/>
      <c r="AR119" s="212"/>
    </row>
    <row r="120" spans="1:62" s="182" customFormat="1" ht="15.4" hidden="1" customHeight="1" thickBot="1" x14ac:dyDescent="0.25">
      <c r="A120" s="238"/>
      <c r="B120" s="277"/>
      <c r="C120" s="120"/>
      <c r="D120" s="19"/>
      <c r="E120" s="20"/>
      <c r="F120" s="20"/>
      <c r="G120" s="20"/>
      <c r="H120" s="405" t="s">
        <v>52</v>
      </c>
      <c r="I120" s="405"/>
      <c r="J120" s="178"/>
      <c r="K120" s="405" t="s">
        <v>53</v>
      </c>
      <c r="L120" s="405"/>
      <c r="M120" s="178"/>
      <c r="N120" s="405" t="s">
        <v>54</v>
      </c>
      <c r="O120" s="405"/>
      <c r="P120" s="178"/>
      <c r="Q120" s="405" t="s">
        <v>55</v>
      </c>
      <c r="R120" s="405"/>
      <c r="S120" s="178"/>
      <c r="T120" s="405" t="s">
        <v>56</v>
      </c>
      <c r="U120" s="405"/>
      <c r="V120" s="178"/>
      <c r="W120" s="178"/>
      <c r="X120" s="178"/>
      <c r="Y120" s="178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1"/>
      <c r="AK120" s="118"/>
      <c r="AL120" s="269"/>
      <c r="AM120" s="210"/>
      <c r="AN120" s="211"/>
      <c r="AO120" s="210"/>
      <c r="AP120" s="210"/>
      <c r="AQ120" s="212"/>
      <c r="AR120" s="212"/>
    </row>
    <row r="121" spans="1:62" s="182" customFormat="1" ht="15.75" hidden="1" customHeight="1" x14ac:dyDescent="0.2">
      <c r="A121" s="238"/>
      <c r="B121" s="273"/>
      <c r="C121" s="120"/>
      <c r="D121" s="283"/>
      <c r="E121" s="282"/>
      <c r="F121" s="282"/>
      <c r="G121" s="282"/>
      <c r="H121" s="282"/>
      <c r="I121" s="282"/>
      <c r="J121" s="282"/>
      <c r="K121" s="282"/>
      <c r="L121" s="282"/>
      <c r="M121" s="282"/>
      <c r="N121" s="282"/>
      <c r="O121" s="282"/>
      <c r="P121" s="282"/>
      <c r="Q121" s="282"/>
      <c r="R121" s="282"/>
      <c r="S121" s="282"/>
      <c r="T121" s="282"/>
      <c r="U121" s="282"/>
      <c r="V121" s="282"/>
      <c r="W121" s="282"/>
      <c r="X121" s="282"/>
      <c r="Y121" s="282"/>
      <c r="Z121" s="282"/>
      <c r="AA121" s="282"/>
      <c r="AB121" s="282"/>
      <c r="AC121" s="282"/>
      <c r="AD121" s="282"/>
      <c r="AE121" s="282"/>
      <c r="AF121" s="282"/>
      <c r="AG121" s="282"/>
      <c r="AH121" s="282"/>
      <c r="AI121" s="282"/>
      <c r="AJ121" s="282"/>
      <c r="AK121" s="110"/>
      <c r="AL121" s="269"/>
      <c r="AM121" s="197"/>
      <c r="AN121" s="196"/>
      <c r="AO121" s="197"/>
      <c r="AP121" s="197"/>
      <c r="AQ121" s="198"/>
      <c r="AR121" s="198"/>
    </row>
    <row r="122" spans="1:62" s="182" customFormat="1" ht="13.5" hidden="1" customHeight="1" x14ac:dyDescent="0.2">
      <c r="A122" s="238"/>
      <c r="B122" s="273"/>
      <c r="C122" s="120"/>
      <c r="D122" s="283" t="s">
        <v>57</v>
      </c>
      <c r="E122" s="282"/>
      <c r="F122" s="282"/>
      <c r="G122" s="282"/>
      <c r="H122" s="282"/>
      <c r="I122" s="282"/>
      <c r="J122" s="282"/>
      <c r="K122" s="282"/>
      <c r="L122" s="282"/>
      <c r="M122" s="282"/>
      <c r="N122" s="282"/>
      <c r="O122" s="282"/>
      <c r="P122" s="282"/>
      <c r="Q122" s="282"/>
      <c r="R122" s="282"/>
      <c r="S122" s="282"/>
      <c r="T122" s="282"/>
      <c r="U122" s="282"/>
      <c r="V122" s="282"/>
      <c r="W122" s="282"/>
      <c r="X122" s="282"/>
      <c r="Y122" s="282"/>
      <c r="Z122" s="282"/>
      <c r="AA122" s="282"/>
      <c r="AB122" s="282"/>
      <c r="AC122" s="282"/>
      <c r="AD122" s="282"/>
      <c r="AE122" s="282"/>
      <c r="AF122" s="282"/>
      <c r="AG122" s="282"/>
      <c r="AH122" s="282"/>
      <c r="AI122" s="282"/>
      <c r="AJ122" s="282"/>
      <c r="AK122" s="110"/>
      <c r="AL122" s="269"/>
      <c r="AM122" s="197"/>
      <c r="AN122" s="196"/>
      <c r="AO122" s="197"/>
      <c r="AP122" s="197"/>
      <c r="AQ122" s="198"/>
      <c r="AR122" s="198"/>
    </row>
    <row r="123" spans="1:62" s="182" customFormat="1" ht="14.25" hidden="1" customHeight="1" x14ac:dyDescent="0.2">
      <c r="A123" s="238"/>
      <c r="B123" s="273"/>
      <c r="C123" s="120"/>
      <c r="D123" s="283"/>
      <c r="E123" s="282"/>
      <c r="F123" s="282"/>
      <c r="G123" s="282"/>
      <c r="H123" s="282"/>
      <c r="I123" s="282"/>
      <c r="J123" s="282"/>
      <c r="K123" s="282"/>
      <c r="L123" s="282"/>
      <c r="M123" s="282"/>
      <c r="N123" s="282"/>
      <c r="O123" s="282"/>
      <c r="P123" s="282"/>
      <c r="Q123" s="282"/>
      <c r="R123" s="282"/>
      <c r="S123" s="282"/>
      <c r="T123" s="282"/>
      <c r="U123" s="282"/>
      <c r="V123" s="282"/>
      <c r="W123" s="282"/>
      <c r="X123" s="282"/>
      <c r="Y123" s="282"/>
      <c r="Z123" s="282"/>
      <c r="AA123" s="282"/>
      <c r="AB123" s="282"/>
      <c r="AC123" s="282"/>
      <c r="AD123" s="282"/>
      <c r="AE123" s="282"/>
      <c r="AF123" s="282"/>
      <c r="AG123" s="282"/>
      <c r="AH123" s="282"/>
      <c r="AI123" s="282"/>
      <c r="AJ123" s="282"/>
      <c r="AK123" s="110"/>
      <c r="AL123" s="269"/>
      <c r="AM123" s="197"/>
      <c r="AN123" s="196"/>
      <c r="AO123" s="197"/>
      <c r="AP123" s="197"/>
      <c r="AQ123" s="198"/>
      <c r="AR123" s="198"/>
    </row>
    <row r="124" spans="1:62" s="182" customFormat="1" ht="12" hidden="1" customHeight="1" thickBot="1" x14ac:dyDescent="0.25">
      <c r="A124" s="238"/>
      <c r="B124" s="273"/>
      <c r="C124" s="106"/>
      <c r="D124" s="25" t="s">
        <v>58</v>
      </c>
      <c r="E124" s="26"/>
      <c r="F124" s="26"/>
      <c r="G124" s="27" t="s">
        <v>50</v>
      </c>
      <c r="H124" s="26"/>
      <c r="I124" s="388">
        <v>20717.099999999999</v>
      </c>
      <c r="J124" s="388"/>
      <c r="K124" s="388"/>
      <c r="L124" s="388"/>
      <c r="M124" s="388"/>
      <c r="N124" s="388"/>
      <c r="O124" s="388"/>
      <c r="P124" s="28"/>
      <c r="Q124" s="282"/>
      <c r="R124" s="282"/>
      <c r="S124" s="282"/>
      <c r="T124" s="282"/>
      <c r="U124" s="282"/>
      <c r="V124" s="282"/>
      <c r="W124" s="283" t="s">
        <v>283</v>
      </c>
      <c r="X124" s="282"/>
      <c r="Y124" s="282"/>
      <c r="Z124" s="283" t="s">
        <v>49</v>
      </c>
      <c r="AA124" s="283"/>
      <c r="AB124" s="283"/>
      <c r="AC124" s="283" t="s">
        <v>51</v>
      </c>
      <c r="AD124" s="283" t="s">
        <v>284</v>
      </c>
      <c r="AE124" s="283"/>
      <c r="AF124" s="283" t="s">
        <v>286</v>
      </c>
      <c r="AG124" s="283" t="s">
        <v>285</v>
      </c>
      <c r="AH124" s="282"/>
      <c r="AI124" s="282"/>
      <c r="AJ124" s="282"/>
      <c r="AK124" s="110"/>
      <c r="AL124" s="269"/>
      <c r="AM124" s="197"/>
      <c r="AN124" s="196"/>
      <c r="AO124" s="197"/>
      <c r="AP124" s="197"/>
      <c r="AQ124" s="198"/>
      <c r="AR124" s="198"/>
    </row>
    <row r="125" spans="1:62" s="182" customFormat="1" ht="10.5" hidden="1" customHeight="1" x14ac:dyDescent="0.2">
      <c r="A125" s="238"/>
      <c r="B125" s="273"/>
      <c r="C125" s="120"/>
      <c r="D125" s="283"/>
      <c r="E125" s="282"/>
      <c r="F125" s="282"/>
      <c r="G125" s="282"/>
      <c r="H125" s="282"/>
      <c r="I125" s="180"/>
      <c r="J125" s="180"/>
      <c r="K125" s="180"/>
      <c r="L125" s="180"/>
      <c r="M125" s="180"/>
      <c r="N125" s="180"/>
      <c r="O125" s="180"/>
      <c r="P125" s="180"/>
      <c r="Q125" s="282"/>
      <c r="R125" s="282"/>
      <c r="S125" s="282"/>
      <c r="T125" s="282"/>
      <c r="U125" s="282"/>
      <c r="V125" s="282"/>
      <c r="W125" s="282"/>
      <c r="X125" s="282"/>
      <c r="Y125" s="282"/>
      <c r="Z125" s="282"/>
      <c r="AA125" s="282"/>
      <c r="AB125" s="282"/>
      <c r="AC125" s="282"/>
      <c r="AD125" s="282"/>
      <c r="AE125" s="282"/>
      <c r="AF125" s="282"/>
      <c r="AG125" s="282"/>
      <c r="AH125" s="282"/>
      <c r="AI125" s="282"/>
      <c r="AJ125" s="282"/>
      <c r="AK125" s="110"/>
      <c r="AL125" s="269"/>
      <c r="AM125" s="197"/>
      <c r="AN125" s="196"/>
      <c r="AO125" s="197"/>
      <c r="AP125" s="197"/>
      <c r="AQ125" s="198"/>
      <c r="AR125" s="198"/>
    </row>
    <row r="126" spans="1:62" s="182" customFormat="1" ht="9" hidden="1" customHeight="1" thickBot="1" x14ac:dyDescent="0.25">
      <c r="A126" s="238"/>
      <c r="B126" s="273"/>
      <c r="C126" s="106"/>
      <c r="D126" s="25" t="s">
        <v>59</v>
      </c>
      <c r="E126" s="26"/>
      <c r="F126" s="26"/>
      <c r="G126" s="27" t="s">
        <v>50</v>
      </c>
      <c r="H126" s="26"/>
      <c r="I126" s="389">
        <f>+AO134</f>
        <v>1</v>
      </c>
      <c r="J126" s="389"/>
      <c r="K126" s="389"/>
      <c r="L126" s="389"/>
      <c r="M126" s="389"/>
      <c r="N126" s="389"/>
      <c r="O126" s="389"/>
      <c r="P126" s="28"/>
      <c r="Q126" s="282"/>
      <c r="R126" s="282"/>
      <c r="S126" s="282"/>
      <c r="T126" s="282"/>
      <c r="U126" s="282"/>
      <c r="V126" s="282"/>
      <c r="W126" s="283" t="s">
        <v>283</v>
      </c>
      <c r="X126" s="282"/>
      <c r="Y126" s="282"/>
      <c r="Z126" s="387">
        <f>+W119</f>
        <v>2</v>
      </c>
      <c r="AA126" s="387"/>
      <c r="AB126" s="387"/>
      <c r="AC126" s="283" t="s">
        <v>51</v>
      </c>
      <c r="AD126" s="387">
        <f>+IF(AT113=1,2,0)</f>
        <v>0</v>
      </c>
      <c r="AE126" s="387"/>
      <c r="AF126" s="283" t="s">
        <v>286</v>
      </c>
      <c r="AG126" s="387">
        <f>+IF(AT109=1,4,0)</f>
        <v>0</v>
      </c>
      <c r="AH126" s="387"/>
      <c r="AI126" s="387"/>
      <c r="AJ126" s="282"/>
      <c r="AK126" s="110"/>
      <c r="AL126" s="269"/>
      <c r="AM126" s="197"/>
      <c r="AN126" s="196"/>
      <c r="AO126" s="197"/>
      <c r="AP126" s="197"/>
      <c r="AQ126" s="198"/>
      <c r="AR126" s="198"/>
    </row>
    <row r="127" spans="1:62" s="182" customFormat="1" ht="16.5" hidden="1" customHeight="1" x14ac:dyDescent="0.2">
      <c r="A127" s="238"/>
      <c r="B127" s="273"/>
      <c r="C127" s="120"/>
      <c r="D127" s="283"/>
      <c r="E127" s="282"/>
      <c r="F127" s="282"/>
      <c r="G127" s="282"/>
      <c r="H127" s="282"/>
      <c r="I127" s="282"/>
      <c r="J127" s="282"/>
      <c r="K127" s="282"/>
      <c r="L127" s="282"/>
      <c r="M127" s="282"/>
      <c r="N127" s="282"/>
      <c r="O127" s="282"/>
      <c r="P127" s="282"/>
      <c r="Q127" s="282"/>
      <c r="R127" s="282"/>
      <c r="S127" s="282"/>
      <c r="T127" s="282"/>
      <c r="U127" s="282"/>
      <c r="V127" s="282"/>
      <c r="W127" s="282"/>
      <c r="X127" s="282"/>
      <c r="Y127" s="282"/>
      <c r="Z127" s="282"/>
      <c r="AA127" s="282"/>
      <c r="AB127" s="282"/>
      <c r="AC127" s="282"/>
      <c r="AD127" s="282"/>
      <c r="AE127" s="282"/>
      <c r="AF127" s="282"/>
      <c r="AG127" s="282"/>
      <c r="AH127" s="282"/>
      <c r="AI127" s="282"/>
      <c r="AJ127" s="282"/>
      <c r="AK127" s="110"/>
      <c r="AL127" s="269"/>
      <c r="AM127" s="197"/>
      <c r="AN127" s="196"/>
      <c r="AO127" s="197"/>
      <c r="AP127" s="197"/>
      <c r="AQ127" s="198"/>
      <c r="AR127" s="198"/>
    </row>
    <row r="128" spans="1:62" s="182" customFormat="1" ht="13.5" hidden="1" customHeight="1" thickBot="1" x14ac:dyDescent="0.25">
      <c r="A128" s="238"/>
      <c r="B128" s="273"/>
      <c r="C128" s="106"/>
      <c r="D128" s="29"/>
      <c r="E128" s="30"/>
      <c r="F128" s="30"/>
      <c r="G128" s="30"/>
      <c r="H128" s="30"/>
      <c r="I128" s="23"/>
      <c r="J128" s="23"/>
      <c r="K128" s="23"/>
      <c r="L128" s="23"/>
      <c r="M128" s="23"/>
      <c r="N128" s="23"/>
      <c r="O128" s="30"/>
      <c r="P128" s="31"/>
      <c r="Q128" s="282"/>
      <c r="R128" s="282"/>
      <c r="S128" s="282"/>
      <c r="T128" s="282"/>
      <c r="U128" s="282"/>
      <c r="V128" s="282"/>
      <c r="W128" s="32" t="s">
        <v>283</v>
      </c>
      <c r="X128" s="33"/>
      <c r="Y128" s="33"/>
      <c r="Z128" s="33"/>
      <c r="AA128" s="462">
        <f>+Z126+AD126-AG126</f>
        <v>2</v>
      </c>
      <c r="AB128" s="463"/>
      <c r="AC128" s="464"/>
      <c r="AD128" s="282"/>
      <c r="AE128" s="282"/>
      <c r="AF128" s="282"/>
      <c r="AG128" s="282"/>
      <c r="AH128" s="282"/>
      <c r="AI128" s="282"/>
      <c r="AJ128" s="282"/>
      <c r="AK128" s="110"/>
      <c r="AL128" s="269"/>
      <c r="AM128" s="197"/>
      <c r="AN128" s="196"/>
      <c r="AO128" s="197"/>
      <c r="AP128" s="197"/>
      <c r="AQ128" s="198"/>
      <c r="AR128" s="198"/>
    </row>
    <row r="129" spans="1:62" s="182" customFormat="1" ht="10.9" hidden="1" customHeight="1" x14ac:dyDescent="0.2">
      <c r="A129" s="238"/>
      <c r="B129" s="273"/>
      <c r="C129" s="106"/>
      <c r="D129" s="176" t="s">
        <v>60</v>
      </c>
      <c r="E129" s="282"/>
      <c r="F129" s="282"/>
      <c r="G129" s="297" t="s">
        <v>50</v>
      </c>
      <c r="H129" s="282"/>
      <c r="I129" s="465">
        <f>+W119^2*I124*I126</f>
        <v>82868.399999999994</v>
      </c>
      <c r="J129" s="465"/>
      <c r="K129" s="465"/>
      <c r="L129" s="465"/>
      <c r="M129" s="465"/>
      <c r="N129" s="465"/>
      <c r="O129" s="465"/>
      <c r="P129" s="34"/>
      <c r="Q129" s="282"/>
      <c r="R129" s="282"/>
      <c r="S129" s="282"/>
      <c r="T129" s="282"/>
      <c r="U129" s="282"/>
      <c r="V129" s="282"/>
      <c r="W129" s="282"/>
      <c r="X129" s="282"/>
      <c r="Y129" s="282"/>
      <c r="Z129" s="282"/>
      <c r="AA129" s="282"/>
      <c r="AB129" s="282"/>
      <c r="AC129" s="282"/>
      <c r="AD129" s="282"/>
      <c r="AE129" s="282"/>
      <c r="AF129" s="282"/>
      <c r="AG129" s="282"/>
      <c r="AH129" s="282"/>
      <c r="AI129" s="282"/>
      <c r="AJ129" s="282"/>
      <c r="AK129" s="110"/>
      <c r="AL129" s="269"/>
      <c r="AM129" s="197"/>
      <c r="AN129" s="196"/>
      <c r="AO129" s="197"/>
      <c r="AP129" s="197"/>
      <c r="AQ129" s="198"/>
      <c r="AR129" s="198"/>
    </row>
    <row r="130" spans="1:62" s="182" customFormat="1" ht="0.4" customHeight="1" thickBot="1" x14ac:dyDescent="0.25">
      <c r="A130" s="238"/>
      <c r="B130" s="273"/>
      <c r="C130" s="106"/>
      <c r="D130" s="19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6"/>
      <c r="Q130" s="282"/>
      <c r="R130" s="282"/>
      <c r="S130" s="282"/>
      <c r="T130" s="282"/>
      <c r="U130" s="282"/>
      <c r="V130" s="282"/>
      <c r="W130" s="282"/>
      <c r="X130" s="282"/>
      <c r="Y130" s="282"/>
      <c r="Z130" s="282"/>
      <c r="AA130" s="282"/>
      <c r="AB130" s="282"/>
      <c r="AC130" s="282"/>
      <c r="AD130" s="282"/>
      <c r="AE130" s="282"/>
      <c r="AF130" s="282"/>
      <c r="AG130" s="282"/>
      <c r="AH130" s="282"/>
      <c r="AI130" s="282"/>
      <c r="AJ130" s="282"/>
      <c r="AK130" s="110"/>
      <c r="AL130" s="269"/>
      <c r="AM130" s="197"/>
      <c r="AN130" s="196"/>
      <c r="AO130" s="197"/>
      <c r="AP130" s="197"/>
      <c r="AQ130" s="198"/>
      <c r="AR130" s="198"/>
    </row>
    <row r="131" spans="1:62" s="182" customFormat="1" ht="6.75" hidden="1" customHeight="1" thickBot="1" x14ac:dyDescent="0.25">
      <c r="A131" s="238"/>
      <c r="B131" s="273"/>
      <c r="C131" s="120"/>
      <c r="D131" s="283"/>
      <c r="E131" s="282"/>
      <c r="F131" s="282"/>
      <c r="G131" s="282"/>
      <c r="H131" s="282"/>
      <c r="I131" s="282"/>
      <c r="J131" s="282"/>
      <c r="K131" s="282"/>
      <c r="L131" s="282"/>
      <c r="M131" s="282"/>
      <c r="N131" s="282"/>
      <c r="O131" s="282"/>
      <c r="P131" s="282"/>
      <c r="Q131" s="282"/>
      <c r="R131" s="282"/>
      <c r="S131" s="282"/>
      <c r="T131" s="282"/>
      <c r="U131" s="282"/>
      <c r="V131" s="282"/>
      <c r="W131" s="282"/>
      <c r="X131" s="282"/>
      <c r="Y131" s="282"/>
      <c r="Z131" s="282"/>
      <c r="AA131" s="282"/>
      <c r="AB131" s="282"/>
      <c r="AC131" s="282"/>
      <c r="AD131" s="282"/>
      <c r="AE131" s="282"/>
      <c r="AF131" s="282"/>
      <c r="AG131" s="282"/>
      <c r="AH131" s="282"/>
      <c r="AI131" s="282"/>
      <c r="AJ131" s="282"/>
      <c r="AK131" s="110"/>
      <c r="AL131" s="269"/>
      <c r="AM131" s="197"/>
      <c r="AN131" s="196"/>
      <c r="AO131" s="197"/>
      <c r="AP131" s="197"/>
      <c r="AQ131" s="198"/>
      <c r="AR131" s="198"/>
    </row>
    <row r="132" spans="1:62" s="218" customFormat="1" ht="9.75" customHeight="1" thickBot="1" x14ac:dyDescent="0.25">
      <c r="A132" s="238"/>
      <c r="B132" s="273"/>
      <c r="C132" s="106"/>
      <c r="D132" s="366" t="s">
        <v>360</v>
      </c>
      <c r="E132" s="367"/>
      <c r="F132" s="367"/>
      <c r="G132" s="367"/>
      <c r="H132" s="367"/>
      <c r="I132" s="367"/>
      <c r="J132" s="367"/>
      <c r="K132" s="367"/>
      <c r="L132" s="367"/>
      <c r="M132" s="367"/>
      <c r="N132" s="367"/>
      <c r="O132" s="367"/>
      <c r="P132" s="367"/>
      <c r="Q132" s="368"/>
      <c r="R132" s="375" t="s">
        <v>365</v>
      </c>
      <c r="S132" s="376"/>
      <c r="T132" s="376"/>
      <c r="U132" s="366" t="s">
        <v>320</v>
      </c>
      <c r="V132" s="367"/>
      <c r="W132" s="367"/>
      <c r="X132" s="367"/>
      <c r="Y132" s="367"/>
      <c r="Z132" s="367"/>
      <c r="AA132" s="367"/>
      <c r="AB132" s="367"/>
      <c r="AC132" s="367"/>
      <c r="AD132" s="367"/>
      <c r="AE132" s="367"/>
      <c r="AF132" s="161"/>
      <c r="AG132" s="161"/>
      <c r="AH132" s="161"/>
      <c r="AI132" s="161"/>
      <c r="AJ132" s="162"/>
      <c r="AK132" s="110"/>
      <c r="AL132" s="466"/>
      <c r="AM132" s="219" t="s">
        <v>358</v>
      </c>
      <c r="AN132" s="220" t="s">
        <v>359</v>
      </c>
      <c r="AO132" s="221"/>
      <c r="AP132" s="216"/>
      <c r="AQ132" s="216"/>
      <c r="AR132" s="216"/>
      <c r="AS132" s="216"/>
      <c r="AT132" s="216"/>
      <c r="AU132" s="216"/>
      <c r="AV132" s="216"/>
      <c r="AW132" s="216"/>
      <c r="AX132" s="216"/>
      <c r="AY132" s="216"/>
      <c r="AZ132" s="216"/>
      <c r="BA132" s="216"/>
      <c r="BB132" s="216"/>
      <c r="BC132" s="216"/>
      <c r="BD132" s="216"/>
      <c r="BE132" s="216"/>
      <c r="BF132" s="216"/>
      <c r="BG132" s="216"/>
      <c r="BH132" s="216"/>
      <c r="BI132" s="216"/>
      <c r="BJ132" s="217"/>
    </row>
    <row r="133" spans="1:62" s="182" customFormat="1" ht="3.75" customHeight="1" thickBot="1" x14ac:dyDescent="0.25">
      <c r="A133" s="238"/>
      <c r="B133" s="273"/>
      <c r="C133" s="120"/>
      <c r="D133" s="369"/>
      <c r="E133" s="370"/>
      <c r="F133" s="370"/>
      <c r="G133" s="370"/>
      <c r="H133" s="370"/>
      <c r="I133" s="370"/>
      <c r="J133" s="370"/>
      <c r="K133" s="370"/>
      <c r="L133" s="370"/>
      <c r="M133" s="370"/>
      <c r="N133" s="370"/>
      <c r="O133" s="370"/>
      <c r="P133" s="370"/>
      <c r="Q133" s="371"/>
      <c r="R133" s="376"/>
      <c r="S133" s="376"/>
      <c r="T133" s="376"/>
      <c r="U133" s="369"/>
      <c r="V133" s="370"/>
      <c r="W133" s="370"/>
      <c r="X133" s="370"/>
      <c r="Y133" s="370"/>
      <c r="Z133" s="370"/>
      <c r="AA133" s="370"/>
      <c r="AB133" s="370"/>
      <c r="AC133" s="370"/>
      <c r="AD133" s="370"/>
      <c r="AE133" s="370"/>
      <c r="AF133" s="298"/>
      <c r="AG133" s="298"/>
      <c r="AH133" s="299"/>
      <c r="AI133" s="300"/>
      <c r="AJ133" s="163"/>
      <c r="AK133" s="110"/>
      <c r="AL133" s="466"/>
      <c r="AM133" s="222"/>
      <c r="AN133" s="223"/>
      <c r="AP133" s="197"/>
      <c r="AQ133" s="198"/>
      <c r="AR133" s="198"/>
    </row>
    <row r="134" spans="1:62" s="218" customFormat="1" ht="9.75" customHeight="1" thickBot="1" x14ac:dyDescent="0.25">
      <c r="A134" s="238"/>
      <c r="B134" s="273"/>
      <c r="C134" s="106"/>
      <c r="D134" s="372"/>
      <c r="E134" s="373"/>
      <c r="F134" s="373"/>
      <c r="G134" s="373"/>
      <c r="H134" s="373"/>
      <c r="I134" s="373"/>
      <c r="J134" s="373"/>
      <c r="K134" s="373"/>
      <c r="L134" s="373"/>
      <c r="M134" s="373"/>
      <c r="N134" s="373"/>
      <c r="O134" s="373"/>
      <c r="P134" s="373"/>
      <c r="Q134" s="374"/>
      <c r="R134" s="376"/>
      <c r="S134" s="376"/>
      <c r="T134" s="376"/>
      <c r="U134" s="372"/>
      <c r="V134" s="373"/>
      <c r="W134" s="373"/>
      <c r="X134" s="373"/>
      <c r="Y134" s="373"/>
      <c r="Z134" s="373"/>
      <c r="AA134" s="373"/>
      <c r="AB134" s="373"/>
      <c r="AC134" s="373"/>
      <c r="AD134" s="373"/>
      <c r="AE134" s="373"/>
      <c r="AF134" s="133"/>
      <c r="AG134" s="133"/>
      <c r="AH134" s="133"/>
      <c r="AI134" s="133"/>
      <c r="AJ134" s="164"/>
      <c r="AK134" s="110"/>
      <c r="AL134" s="466"/>
      <c r="AM134" s="219">
        <f>+AN134</f>
        <v>2</v>
      </c>
      <c r="AN134" s="220">
        <v>2</v>
      </c>
      <c r="AO134" s="224">
        <f>+IF(AM134=1,IF(AN134=1,1),1)</f>
        <v>1</v>
      </c>
      <c r="AP134" s="216"/>
      <c r="AQ134" s="216"/>
      <c r="AR134" s="216"/>
      <c r="AS134" s="216"/>
      <c r="AT134" s="216"/>
      <c r="AU134" s="216"/>
      <c r="AV134" s="216"/>
      <c r="AW134" s="216"/>
      <c r="AX134" s="216"/>
      <c r="AY134" s="216"/>
      <c r="AZ134" s="216"/>
      <c r="BA134" s="216"/>
      <c r="BB134" s="216"/>
      <c r="BC134" s="216"/>
      <c r="BD134" s="216"/>
      <c r="BE134" s="216"/>
      <c r="BF134" s="216"/>
      <c r="BG134" s="216"/>
      <c r="BH134" s="216"/>
      <c r="BI134" s="216"/>
      <c r="BJ134" s="217"/>
    </row>
    <row r="135" spans="1:62" s="218" customFormat="1" ht="3.75" customHeight="1" x14ac:dyDescent="0.2">
      <c r="A135" s="238"/>
      <c r="B135" s="273"/>
      <c r="C135" s="106"/>
      <c r="D135" s="283"/>
      <c r="E135" s="282"/>
      <c r="F135" s="282"/>
      <c r="G135" s="282"/>
      <c r="H135" s="282"/>
      <c r="I135" s="282"/>
      <c r="J135" s="282"/>
      <c r="K135" s="282"/>
      <c r="L135" s="282"/>
      <c r="M135" s="282"/>
      <c r="N135" s="282"/>
      <c r="O135" s="282"/>
      <c r="P135" s="282"/>
      <c r="Q135" s="282"/>
      <c r="R135" s="282"/>
      <c r="S135" s="282"/>
      <c r="T135" s="282"/>
      <c r="U135" s="282"/>
      <c r="V135" s="282"/>
      <c r="W135" s="282"/>
      <c r="X135" s="282"/>
      <c r="Y135" s="282"/>
      <c r="Z135" s="282"/>
      <c r="AA135" s="282"/>
      <c r="AB135" s="282"/>
      <c r="AC135" s="282"/>
      <c r="AD135" s="282"/>
      <c r="AE135" s="282"/>
      <c r="AF135" s="282"/>
      <c r="AG135" s="282"/>
      <c r="AH135" s="282"/>
      <c r="AI135" s="282"/>
      <c r="AJ135" s="282"/>
      <c r="AK135" s="110"/>
      <c r="AL135" s="270"/>
      <c r="AM135" s="225"/>
      <c r="AN135" s="225"/>
      <c r="AO135" s="225"/>
      <c r="AP135" s="225"/>
      <c r="AQ135" s="225"/>
      <c r="AR135" s="225"/>
      <c r="AS135" s="225"/>
      <c r="AT135" s="225"/>
      <c r="AU135" s="225"/>
      <c r="AV135" s="225"/>
      <c r="AW135" s="225"/>
      <c r="AX135" s="225"/>
      <c r="AY135" s="225"/>
      <c r="AZ135" s="225"/>
      <c r="BA135" s="225"/>
      <c r="BB135" s="225"/>
      <c r="BC135" s="225"/>
      <c r="BD135" s="225"/>
      <c r="BE135" s="225"/>
      <c r="BF135" s="225"/>
      <c r="BG135" s="225"/>
      <c r="BH135" s="225"/>
      <c r="BI135" s="225"/>
      <c r="BJ135" s="225"/>
    </row>
    <row r="136" spans="1:62" s="218" customFormat="1" ht="3.75" customHeight="1" thickBot="1" x14ac:dyDescent="0.25">
      <c r="A136" s="238"/>
      <c r="B136" s="273"/>
      <c r="C136" s="106"/>
      <c r="D136" s="283"/>
      <c r="E136" s="282"/>
      <c r="F136" s="282"/>
      <c r="G136" s="282"/>
      <c r="H136" s="282"/>
      <c r="I136" s="282"/>
      <c r="J136" s="282"/>
      <c r="K136" s="282"/>
      <c r="L136" s="282"/>
      <c r="M136" s="282"/>
      <c r="N136" s="282"/>
      <c r="O136" s="282"/>
      <c r="P136" s="282"/>
      <c r="Q136" s="282"/>
      <c r="R136" s="282"/>
      <c r="S136" s="282"/>
      <c r="T136" s="282"/>
      <c r="U136" s="282"/>
      <c r="V136" s="282"/>
      <c r="W136" s="282"/>
      <c r="X136" s="282"/>
      <c r="Y136" s="282"/>
      <c r="Z136" s="282"/>
      <c r="AA136" s="282"/>
      <c r="AB136" s="282"/>
      <c r="AC136" s="282"/>
      <c r="AD136" s="282"/>
      <c r="AE136" s="282"/>
      <c r="AF136" s="282"/>
      <c r="AG136" s="282"/>
      <c r="AH136" s="282"/>
      <c r="AI136" s="282"/>
      <c r="AJ136" s="282"/>
      <c r="AK136" s="110"/>
      <c r="AL136" s="270"/>
      <c r="AM136" s="225"/>
      <c r="AN136" s="225"/>
      <c r="AO136" s="225"/>
      <c r="AP136" s="225"/>
      <c r="AQ136" s="225"/>
      <c r="AR136" s="225"/>
      <c r="AS136" s="225"/>
      <c r="AT136" s="225"/>
      <c r="AU136" s="225"/>
      <c r="AV136" s="225"/>
      <c r="AW136" s="225"/>
      <c r="AX136" s="225"/>
      <c r="AY136" s="225"/>
      <c r="AZ136" s="225"/>
      <c r="BA136" s="225"/>
      <c r="BB136" s="225"/>
      <c r="BC136" s="225"/>
      <c r="BD136" s="225"/>
      <c r="BE136" s="225"/>
      <c r="BF136" s="225"/>
      <c r="BG136" s="225"/>
      <c r="BH136" s="225"/>
      <c r="BI136" s="225"/>
      <c r="BJ136" s="225"/>
    </row>
    <row r="137" spans="1:62" s="208" customFormat="1" ht="12" thickBot="1" x14ac:dyDescent="0.25">
      <c r="A137" s="241"/>
      <c r="B137" s="276"/>
      <c r="C137" s="113"/>
      <c r="D137" s="248" t="s">
        <v>61</v>
      </c>
      <c r="E137" s="249"/>
      <c r="F137" s="249"/>
      <c r="G137" s="249"/>
      <c r="H137" s="249"/>
      <c r="I137" s="249"/>
      <c r="J137" s="249"/>
      <c r="K137" s="249"/>
      <c r="L137" s="249"/>
      <c r="M137" s="249"/>
      <c r="N137" s="249"/>
      <c r="O137" s="249"/>
      <c r="P137" s="249"/>
      <c r="Q137" s="249"/>
      <c r="R137" s="249"/>
      <c r="S137" s="249"/>
      <c r="T137" s="249"/>
      <c r="U137" s="249"/>
      <c r="V137" s="249"/>
      <c r="W137" s="249"/>
      <c r="X137" s="249"/>
      <c r="Y137" s="249"/>
      <c r="Z137" s="249"/>
      <c r="AA137" s="249"/>
      <c r="AB137" s="249"/>
      <c r="AC137" s="249"/>
      <c r="AD137" s="249"/>
      <c r="AE137" s="249"/>
      <c r="AF137" s="249"/>
      <c r="AG137" s="249"/>
      <c r="AH137" s="249"/>
      <c r="AI137" s="249"/>
      <c r="AJ137" s="250"/>
      <c r="AK137" s="116"/>
      <c r="AL137" s="270"/>
      <c r="AM137" s="205"/>
      <c r="AN137" s="206"/>
      <c r="AO137" s="205"/>
      <c r="AP137" s="205"/>
      <c r="AQ137" s="207"/>
      <c r="AR137" s="207"/>
    </row>
    <row r="138" spans="1:62" s="182" customFormat="1" ht="3.75" customHeight="1" thickBot="1" x14ac:dyDescent="0.25">
      <c r="A138" s="238"/>
      <c r="B138" s="273"/>
      <c r="C138" s="120"/>
      <c r="D138" s="283"/>
      <c r="E138" s="282"/>
      <c r="F138" s="282"/>
      <c r="G138" s="282"/>
      <c r="H138" s="282"/>
      <c r="I138" s="282"/>
      <c r="J138" s="282"/>
      <c r="K138" s="282"/>
      <c r="L138" s="282"/>
      <c r="M138" s="282"/>
      <c r="N138" s="282"/>
      <c r="O138" s="282"/>
      <c r="P138" s="282"/>
      <c r="Q138" s="282"/>
      <c r="R138" s="282"/>
      <c r="S138" s="282"/>
      <c r="T138" s="282"/>
      <c r="U138" s="282"/>
      <c r="V138" s="282"/>
      <c r="W138" s="282"/>
      <c r="X138" s="282"/>
      <c r="Y138" s="282"/>
      <c r="Z138" s="282"/>
      <c r="AA138" s="282"/>
      <c r="AB138" s="282"/>
      <c r="AC138" s="282"/>
      <c r="AD138" s="282"/>
      <c r="AE138" s="282"/>
      <c r="AF138" s="282"/>
      <c r="AG138" s="282"/>
      <c r="AH138" s="282"/>
      <c r="AI138" s="282"/>
      <c r="AJ138" s="282"/>
      <c r="AK138" s="110"/>
      <c r="AL138" s="270"/>
      <c r="AM138" s="197"/>
      <c r="AN138" s="196"/>
      <c r="AO138" s="197"/>
      <c r="AP138" s="197"/>
      <c r="AQ138" s="198"/>
      <c r="AR138" s="198"/>
    </row>
    <row r="139" spans="1:62" s="189" customFormat="1" ht="9" x14ac:dyDescent="0.15">
      <c r="A139" s="239"/>
      <c r="B139" s="274"/>
      <c r="C139" s="111"/>
      <c r="D139" s="247" t="s">
        <v>62</v>
      </c>
      <c r="E139" s="245"/>
      <c r="F139" s="245"/>
      <c r="G139" s="245"/>
      <c r="H139" s="245"/>
      <c r="I139" s="245"/>
      <c r="J139" s="245"/>
      <c r="K139" s="245"/>
      <c r="L139" s="245"/>
      <c r="M139" s="245"/>
      <c r="N139" s="245"/>
      <c r="O139" s="245"/>
      <c r="P139" s="245"/>
      <c r="Q139" s="245"/>
      <c r="R139" s="245"/>
      <c r="S139" s="245"/>
      <c r="T139" s="245"/>
      <c r="U139" s="245"/>
      <c r="V139" s="245"/>
      <c r="W139" s="245"/>
      <c r="X139" s="245"/>
      <c r="Y139" s="245"/>
      <c r="Z139" s="245"/>
      <c r="AA139" s="245"/>
      <c r="AB139" s="245"/>
      <c r="AC139" s="245"/>
      <c r="AD139" s="245"/>
      <c r="AE139" s="245"/>
      <c r="AF139" s="245"/>
      <c r="AG139" s="245"/>
      <c r="AH139" s="245"/>
      <c r="AI139" s="245"/>
      <c r="AJ139" s="253" t="s">
        <v>63</v>
      </c>
      <c r="AK139" s="109"/>
      <c r="AL139" s="270"/>
      <c r="AM139" s="191"/>
      <c r="AN139" s="192"/>
      <c r="AO139" s="191"/>
      <c r="AP139" s="191"/>
      <c r="AQ139" s="193"/>
      <c r="AR139" s="193"/>
    </row>
    <row r="140" spans="1:62" s="182" customFormat="1" ht="3.75" customHeight="1" x14ac:dyDescent="0.2">
      <c r="A140" s="238"/>
      <c r="B140" s="273"/>
      <c r="C140" s="106"/>
      <c r="D140" s="254"/>
      <c r="E140" s="301"/>
      <c r="F140" s="301"/>
      <c r="G140" s="301"/>
      <c r="H140" s="301"/>
      <c r="I140" s="301"/>
      <c r="J140" s="301"/>
      <c r="K140" s="301"/>
      <c r="L140" s="301"/>
      <c r="M140" s="301"/>
      <c r="N140" s="301"/>
      <c r="O140" s="301"/>
      <c r="P140" s="301"/>
      <c r="Q140" s="301"/>
      <c r="R140" s="301"/>
      <c r="S140" s="301"/>
      <c r="T140" s="301"/>
      <c r="U140" s="301"/>
      <c r="V140" s="301"/>
      <c r="W140" s="301"/>
      <c r="X140" s="301"/>
      <c r="Y140" s="301"/>
      <c r="Z140" s="301"/>
      <c r="AA140" s="301"/>
      <c r="AB140" s="301"/>
      <c r="AC140" s="301"/>
      <c r="AD140" s="301"/>
      <c r="AE140" s="301"/>
      <c r="AF140" s="301"/>
      <c r="AG140" s="301"/>
      <c r="AH140" s="301"/>
      <c r="AI140" s="301"/>
      <c r="AJ140" s="255"/>
      <c r="AK140" s="110"/>
      <c r="AL140" s="270"/>
      <c r="AM140" s="197"/>
      <c r="AN140" s="196"/>
      <c r="AO140" s="197"/>
      <c r="AP140" s="197"/>
      <c r="AQ140" s="198"/>
      <c r="AR140" s="198"/>
    </row>
    <row r="141" spans="1:62" s="182" customFormat="1" ht="12" x14ac:dyDescent="0.2">
      <c r="A141" s="238"/>
      <c r="B141" s="273"/>
      <c r="C141" s="106"/>
      <c r="D141" s="140"/>
      <c r="E141" s="291" t="s">
        <v>324</v>
      </c>
      <c r="F141" s="282"/>
      <c r="G141" s="282"/>
      <c r="H141" s="282"/>
      <c r="I141" s="282"/>
      <c r="J141" s="282"/>
      <c r="K141" s="282"/>
      <c r="L141" s="282"/>
      <c r="M141" s="282"/>
      <c r="N141" s="282"/>
      <c r="O141" s="282"/>
      <c r="P141" s="282"/>
      <c r="Q141" s="282"/>
      <c r="R141" s="282"/>
      <c r="S141" s="282"/>
      <c r="T141" s="282"/>
      <c r="U141" s="282"/>
      <c r="V141" s="282"/>
      <c r="W141" s="282"/>
      <c r="X141" s="282"/>
      <c r="Y141" s="282"/>
      <c r="Z141" s="282"/>
      <c r="AA141" s="282"/>
      <c r="AB141" s="282"/>
      <c r="AC141" s="282"/>
      <c r="AD141" s="282"/>
      <c r="AE141" s="282"/>
      <c r="AF141" s="282"/>
      <c r="AG141" s="282"/>
      <c r="AH141" s="282"/>
      <c r="AI141" s="282"/>
      <c r="AJ141" s="139"/>
      <c r="AK141" s="110"/>
      <c r="AL141" s="270"/>
      <c r="AM141" s="197" t="b">
        <v>0</v>
      </c>
      <c r="AN141" s="226">
        <f>+IF(AM141=TRUE,0.4,0)</f>
        <v>0</v>
      </c>
      <c r="AO141" s="227">
        <f>+MAX(AN141:AN147)</f>
        <v>0</v>
      </c>
      <c r="AP141" s="197"/>
      <c r="AQ141" s="228"/>
      <c r="AR141" s="229"/>
    </row>
    <row r="142" spans="1:62" s="182" customFormat="1" ht="3.75" customHeight="1" x14ac:dyDescent="0.2">
      <c r="A142" s="238"/>
      <c r="B142" s="273"/>
      <c r="C142" s="106"/>
      <c r="D142" s="138"/>
      <c r="E142" s="280"/>
      <c r="F142" s="282"/>
      <c r="G142" s="282"/>
      <c r="H142" s="282"/>
      <c r="I142" s="282"/>
      <c r="J142" s="282"/>
      <c r="K142" s="282"/>
      <c r="L142" s="282"/>
      <c r="M142" s="282"/>
      <c r="N142" s="282"/>
      <c r="O142" s="282"/>
      <c r="P142" s="282"/>
      <c r="Q142" s="282"/>
      <c r="R142" s="282"/>
      <c r="S142" s="282"/>
      <c r="T142" s="282"/>
      <c r="U142" s="282"/>
      <c r="V142" s="282"/>
      <c r="W142" s="282"/>
      <c r="X142" s="282"/>
      <c r="Y142" s="282"/>
      <c r="Z142" s="282"/>
      <c r="AA142" s="282"/>
      <c r="AB142" s="282"/>
      <c r="AC142" s="282"/>
      <c r="AD142" s="282"/>
      <c r="AE142" s="282"/>
      <c r="AF142" s="282"/>
      <c r="AG142" s="282"/>
      <c r="AH142" s="282"/>
      <c r="AI142" s="282"/>
      <c r="AJ142" s="139"/>
      <c r="AK142" s="110"/>
      <c r="AL142" s="270"/>
      <c r="AM142" s="197"/>
      <c r="AN142" s="230"/>
      <c r="AO142" s="196"/>
      <c r="AP142" s="197"/>
      <c r="AQ142" s="196"/>
      <c r="AR142" s="196"/>
    </row>
    <row r="143" spans="1:62" s="182" customFormat="1" ht="12" x14ac:dyDescent="0.2">
      <c r="A143" s="238"/>
      <c r="B143" s="273"/>
      <c r="C143" s="106"/>
      <c r="D143" s="140"/>
      <c r="E143" s="291" t="s">
        <v>325</v>
      </c>
      <c r="F143" s="282"/>
      <c r="G143" s="282"/>
      <c r="H143" s="282"/>
      <c r="I143" s="282"/>
      <c r="J143" s="282"/>
      <c r="K143" s="282"/>
      <c r="L143" s="282"/>
      <c r="M143" s="282"/>
      <c r="N143" s="282"/>
      <c r="O143" s="282"/>
      <c r="P143" s="282"/>
      <c r="Q143" s="282"/>
      <c r="R143" s="282"/>
      <c r="S143" s="282"/>
      <c r="T143" s="282"/>
      <c r="U143" s="282"/>
      <c r="V143" s="282"/>
      <c r="W143" s="282"/>
      <c r="X143" s="282"/>
      <c r="Y143" s="282"/>
      <c r="Z143" s="282"/>
      <c r="AA143" s="282"/>
      <c r="AB143" s="282"/>
      <c r="AC143" s="282"/>
      <c r="AD143" s="282"/>
      <c r="AE143" s="282"/>
      <c r="AF143" s="282"/>
      <c r="AG143" s="282"/>
      <c r="AH143" s="282"/>
      <c r="AI143" s="282"/>
      <c r="AJ143" s="139"/>
      <c r="AK143" s="110"/>
      <c r="AL143" s="270"/>
      <c r="AM143" s="197" t="b">
        <v>0</v>
      </c>
      <c r="AN143" s="226">
        <f>+IF(AM143=TRUE,0.6,0)</f>
        <v>0</v>
      </c>
      <c r="AO143" s="196"/>
      <c r="AP143" s="197"/>
      <c r="AQ143" s="228"/>
      <c r="AR143" s="196"/>
    </row>
    <row r="144" spans="1:62" s="182" customFormat="1" ht="3.75" customHeight="1" x14ac:dyDescent="0.2">
      <c r="A144" s="238"/>
      <c r="B144" s="273"/>
      <c r="C144" s="106"/>
      <c r="D144" s="138"/>
      <c r="E144" s="280"/>
      <c r="F144" s="282"/>
      <c r="G144" s="282"/>
      <c r="H144" s="282"/>
      <c r="I144" s="282"/>
      <c r="J144" s="282"/>
      <c r="K144" s="282"/>
      <c r="L144" s="282"/>
      <c r="M144" s="282"/>
      <c r="N144" s="282"/>
      <c r="O144" s="282"/>
      <c r="P144" s="282"/>
      <c r="Q144" s="282"/>
      <c r="R144" s="282"/>
      <c r="S144" s="282"/>
      <c r="T144" s="282"/>
      <c r="U144" s="282"/>
      <c r="V144" s="282"/>
      <c r="W144" s="282"/>
      <c r="X144" s="282"/>
      <c r="Y144" s="282"/>
      <c r="Z144" s="282"/>
      <c r="AA144" s="282"/>
      <c r="AB144" s="282"/>
      <c r="AC144" s="282"/>
      <c r="AD144" s="282"/>
      <c r="AE144" s="282"/>
      <c r="AF144" s="282"/>
      <c r="AG144" s="282"/>
      <c r="AH144" s="282"/>
      <c r="AI144" s="282"/>
      <c r="AJ144" s="139"/>
      <c r="AK144" s="110"/>
      <c r="AL144" s="270"/>
      <c r="AM144" s="197"/>
      <c r="AN144" s="230"/>
      <c r="AO144" s="196"/>
      <c r="AP144" s="197"/>
      <c r="AQ144" s="196"/>
      <c r="AR144" s="196"/>
    </row>
    <row r="145" spans="1:44" s="182" customFormat="1" ht="12" x14ac:dyDescent="0.2">
      <c r="A145" s="238"/>
      <c r="B145" s="273"/>
      <c r="C145" s="106"/>
      <c r="D145" s="140"/>
      <c r="E145" s="291" t="s">
        <v>326</v>
      </c>
      <c r="F145" s="282"/>
      <c r="G145" s="282"/>
      <c r="H145" s="282"/>
      <c r="I145" s="282"/>
      <c r="J145" s="282"/>
      <c r="K145" s="282"/>
      <c r="L145" s="282"/>
      <c r="M145" s="282"/>
      <c r="N145" s="282"/>
      <c r="O145" s="282"/>
      <c r="P145" s="282"/>
      <c r="Q145" s="282"/>
      <c r="R145" s="282"/>
      <c r="S145" s="282"/>
      <c r="T145" s="282"/>
      <c r="U145" s="282"/>
      <c r="V145" s="282"/>
      <c r="W145" s="282"/>
      <c r="X145" s="282"/>
      <c r="Y145" s="282"/>
      <c r="Z145" s="282"/>
      <c r="AA145" s="282"/>
      <c r="AB145" s="282"/>
      <c r="AC145" s="282"/>
      <c r="AD145" s="282"/>
      <c r="AE145" s="282"/>
      <c r="AF145" s="282"/>
      <c r="AG145" s="282"/>
      <c r="AH145" s="282"/>
      <c r="AI145" s="282"/>
      <c r="AJ145" s="139"/>
      <c r="AK145" s="110"/>
      <c r="AL145" s="270"/>
      <c r="AM145" s="197" t="b">
        <v>0</v>
      </c>
      <c r="AN145" s="226">
        <f>+IF(AM145=TRUE,0.8,0)</f>
        <v>0</v>
      </c>
      <c r="AO145" s="196"/>
      <c r="AP145" s="197"/>
      <c r="AQ145" s="228"/>
      <c r="AR145" s="196"/>
    </row>
    <row r="146" spans="1:44" s="182" customFormat="1" ht="3.75" customHeight="1" x14ac:dyDescent="0.2">
      <c r="A146" s="238"/>
      <c r="B146" s="273"/>
      <c r="C146" s="106"/>
      <c r="D146" s="138"/>
      <c r="E146" s="280"/>
      <c r="F146" s="282"/>
      <c r="G146" s="282"/>
      <c r="H146" s="282"/>
      <c r="I146" s="282"/>
      <c r="J146" s="282"/>
      <c r="K146" s="282"/>
      <c r="L146" s="282"/>
      <c r="M146" s="282"/>
      <c r="N146" s="282"/>
      <c r="O146" s="282"/>
      <c r="P146" s="282"/>
      <c r="Q146" s="282"/>
      <c r="R146" s="282"/>
      <c r="S146" s="282"/>
      <c r="T146" s="282"/>
      <c r="U146" s="282"/>
      <c r="V146" s="282"/>
      <c r="W146" s="282"/>
      <c r="X146" s="282"/>
      <c r="Y146" s="282"/>
      <c r="Z146" s="282"/>
      <c r="AA146" s="282"/>
      <c r="AB146" s="282"/>
      <c r="AC146" s="282"/>
      <c r="AD146" s="282"/>
      <c r="AE146" s="282"/>
      <c r="AF146" s="282"/>
      <c r="AG146" s="282"/>
      <c r="AH146" s="282"/>
      <c r="AI146" s="282"/>
      <c r="AJ146" s="139"/>
      <c r="AK146" s="110"/>
      <c r="AL146" s="270"/>
      <c r="AM146" s="197"/>
      <c r="AN146" s="230"/>
      <c r="AO146" s="196"/>
      <c r="AP146" s="197"/>
      <c r="AQ146" s="196"/>
      <c r="AR146" s="196"/>
    </row>
    <row r="147" spans="1:44" s="182" customFormat="1" thickBot="1" x14ac:dyDescent="0.25">
      <c r="A147" s="238"/>
      <c r="B147" s="273"/>
      <c r="C147" s="106"/>
      <c r="D147" s="142"/>
      <c r="E147" s="144" t="s">
        <v>327</v>
      </c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64"/>
      <c r="AK147" s="110"/>
      <c r="AL147" s="270"/>
      <c r="AM147" s="197" t="b">
        <v>0</v>
      </c>
      <c r="AN147" s="226">
        <f>+IF(AM147=TRUE,1,0)</f>
        <v>0</v>
      </c>
      <c r="AO147" s="196"/>
      <c r="AP147" s="197"/>
      <c r="AQ147" s="228"/>
      <c r="AR147" s="196"/>
    </row>
    <row r="148" spans="1:44" s="182" customFormat="1" ht="3.75" customHeight="1" thickBot="1" x14ac:dyDescent="0.25">
      <c r="A148" s="238"/>
      <c r="B148" s="273"/>
      <c r="C148" s="106"/>
      <c r="D148" s="283"/>
      <c r="E148" s="282"/>
      <c r="F148" s="282"/>
      <c r="G148" s="282"/>
      <c r="H148" s="282"/>
      <c r="I148" s="282"/>
      <c r="J148" s="282"/>
      <c r="K148" s="282"/>
      <c r="L148" s="282"/>
      <c r="M148" s="282"/>
      <c r="N148" s="282"/>
      <c r="O148" s="282"/>
      <c r="P148" s="282"/>
      <c r="Q148" s="282"/>
      <c r="R148" s="282"/>
      <c r="S148" s="282"/>
      <c r="T148" s="282"/>
      <c r="U148" s="282"/>
      <c r="V148" s="282"/>
      <c r="W148" s="282"/>
      <c r="X148" s="282"/>
      <c r="Y148" s="282"/>
      <c r="Z148" s="282"/>
      <c r="AA148" s="282"/>
      <c r="AB148" s="282"/>
      <c r="AC148" s="282"/>
      <c r="AD148" s="282"/>
      <c r="AE148" s="282"/>
      <c r="AF148" s="282"/>
      <c r="AG148" s="282"/>
      <c r="AH148" s="282"/>
      <c r="AI148" s="282"/>
      <c r="AJ148" s="282"/>
      <c r="AK148" s="110"/>
      <c r="AL148" s="270"/>
      <c r="AM148" s="197"/>
      <c r="AN148" s="196"/>
      <c r="AO148" s="197"/>
      <c r="AP148" s="197"/>
      <c r="AQ148" s="198"/>
      <c r="AR148" s="198"/>
    </row>
    <row r="149" spans="1:44" s="189" customFormat="1" ht="9" x14ac:dyDescent="0.15">
      <c r="A149" s="239"/>
      <c r="B149" s="274"/>
      <c r="C149" s="111"/>
      <c r="D149" s="247" t="s">
        <v>64</v>
      </c>
      <c r="E149" s="245"/>
      <c r="F149" s="245"/>
      <c r="G149" s="245"/>
      <c r="H149" s="245"/>
      <c r="I149" s="245"/>
      <c r="J149" s="245"/>
      <c r="K149" s="245"/>
      <c r="L149" s="245"/>
      <c r="M149" s="245"/>
      <c r="N149" s="245"/>
      <c r="O149" s="245"/>
      <c r="P149" s="245"/>
      <c r="Q149" s="245"/>
      <c r="R149" s="245"/>
      <c r="S149" s="253" t="s">
        <v>65</v>
      </c>
      <c r="T149" s="280"/>
      <c r="U149" s="247" t="s">
        <v>66</v>
      </c>
      <c r="V149" s="245"/>
      <c r="W149" s="245"/>
      <c r="X149" s="245"/>
      <c r="Y149" s="245"/>
      <c r="Z149" s="245"/>
      <c r="AA149" s="245"/>
      <c r="AB149" s="245"/>
      <c r="AC149" s="245"/>
      <c r="AD149" s="245"/>
      <c r="AE149" s="245"/>
      <c r="AF149" s="245"/>
      <c r="AG149" s="245"/>
      <c r="AH149" s="245"/>
      <c r="AI149" s="245"/>
      <c r="AJ149" s="253" t="s">
        <v>67</v>
      </c>
      <c r="AK149" s="117"/>
      <c r="AL149" s="270"/>
      <c r="AM149" s="191"/>
      <c r="AN149" s="192"/>
      <c r="AO149" s="191"/>
      <c r="AP149" s="191"/>
      <c r="AQ149" s="193"/>
      <c r="AR149" s="193"/>
    </row>
    <row r="150" spans="1:44" s="182" customFormat="1" ht="3.75" customHeight="1" x14ac:dyDescent="0.2">
      <c r="A150" s="238"/>
      <c r="B150" s="273"/>
      <c r="C150" s="106"/>
      <c r="D150" s="138"/>
      <c r="E150" s="282"/>
      <c r="F150" s="282"/>
      <c r="G150" s="282"/>
      <c r="H150" s="282"/>
      <c r="I150" s="282"/>
      <c r="J150" s="282"/>
      <c r="K150" s="282"/>
      <c r="L150" s="282"/>
      <c r="M150" s="282"/>
      <c r="N150" s="282"/>
      <c r="O150" s="282"/>
      <c r="P150" s="282"/>
      <c r="Q150" s="282"/>
      <c r="R150" s="282"/>
      <c r="S150" s="139"/>
      <c r="T150" s="282"/>
      <c r="U150" s="138"/>
      <c r="V150" s="282"/>
      <c r="W150" s="282"/>
      <c r="X150" s="282"/>
      <c r="Y150" s="282"/>
      <c r="Z150" s="282"/>
      <c r="AA150" s="282"/>
      <c r="AB150" s="282"/>
      <c r="AC150" s="282"/>
      <c r="AD150" s="282"/>
      <c r="AE150" s="282"/>
      <c r="AF150" s="282"/>
      <c r="AG150" s="282"/>
      <c r="AH150" s="282"/>
      <c r="AI150" s="282"/>
      <c r="AJ150" s="139"/>
      <c r="AK150" s="110"/>
      <c r="AL150" s="270"/>
      <c r="AM150" s="197"/>
      <c r="AN150" s="196"/>
      <c r="AO150" s="197"/>
      <c r="AP150" s="197"/>
      <c r="AQ150" s="198"/>
      <c r="AR150" s="198"/>
    </row>
    <row r="151" spans="1:44" s="182" customFormat="1" ht="12" x14ac:dyDescent="0.2">
      <c r="A151" s="238"/>
      <c r="B151" s="273"/>
      <c r="C151" s="106"/>
      <c r="D151" s="140"/>
      <c r="E151" s="280" t="s">
        <v>68</v>
      </c>
      <c r="F151" s="282"/>
      <c r="G151" s="282"/>
      <c r="H151" s="282"/>
      <c r="I151" s="282"/>
      <c r="J151" s="282"/>
      <c r="K151" s="282"/>
      <c r="L151" s="282"/>
      <c r="M151" s="282"/>
      <c r="N151" s="282"/>
      <c r="O151" s="282"/>
      <c r="P151" s="282"/>
      <c r="Q151" s="282"/>
      <c r="R151" s="282"/>
      <c r="S151" s="139"/>
      <c r="T151" s="282"/>
      <c r="U151" s="140"/>
      <c r="V151" s="280" t="s">
        <v>69</v>
      </c>
      <c r="W151" s="282"/>
      <c r="X151" s="282"/>
      <c r="Y151" s="282"/>
      <c r="Z151" s="282"/>
      <c r="AA151" s="282"/>
      <c r="AB151" s="282"/>
      <c r="AC151" s="282"/>
      <c r="AD151" s="282"/>
      <c r="AE151" s="282"/>
      <c r="AF151" s="282"/>
      <c r="AG151" s="282"/>
      <c r="AH151" s="282"/>
      <c r="AI151" s="282"/>
      <c r="AJ151" s="139"/>
      <c r="AK151" s="110"/>
      <c r="AL151" s="270"/>
      <c r="AM151" s="197" t="b">
        <v>0</v>
      </c>
      <c r="AN151" s="198">
        <f>+IF(AM151=TRUE,1,0)</f>
        <v>0</v>
      </c>
      <c r="AO151" s="212">
        <f>+MAX(AN151:AN155)</f>
        <v>0</v>
      </c>
      <c r="AP151" s="197" t="b">
        <v>0</v>
      </c>
      <c r="AQ151" s="228">
        <f>+IF(AP151=TRUE,2,0)</f>
        <v>0</v>
      </c>
      <c r="AR151" s="229">
        <f>+MAX(AQ151:AQ153)</f>
        <v>0</v>
      </c>
    </row>
    <row r="152" spans="1:44" s="182" customFormat="1" ht="3.75" customHeight="1" x14ac:dyDescent="0.2">
      <c r="A152" s="238"/>
      <c r="B152" s="273"/>
      <c r="C152" s="106"/>
      <c r="D152" s="138"/>
      <c r="E152" s="280"/>
      <c r="F152" s="282"/>
      <c r="G152" s="282"/>
      <c r="H152" s="282"/>
      <c r="I152" s="282"/>
      <c r="J152" s="282"/>
      <c r="K152" s="282"/>
      <c r="L152" s="282"/>
      <c r="M152" s="282"/>
      <c r="N152" s="282"/>
      <c r="O152" s="282"/>
      <c r="P152" s="282"/>
      <c r="Q152" s="282"/>
      <c r="R152" s="282"/>
      <c r="S152" s="139"/>
      <c r="T152" s="282"/>
      <c r="U152" s="138"/>
      <c r="V152" s="280"/>
      <c r="W152" s="282"/>
      <c r="X152" s="282"/>
      <c r="Y152" s="282"/>
      <c r="Z152" s="282"/>
      <c r="AA152" s="282"/>
      <c r="AB152" s="282"/>
      <c r="AC152" s="282"/>
      <c r="AD152" s="282"/>
      <c r="AE152" s="282"/>
      <c r="AF152" s="282"/>
      <c r="AG152" s="282"/>
      <c r="AH152" s="282"/>
      <c r="AI152" s="282"/>
      <c r="AJ152" s="139"/>
      <c r="AK152" s="110"/>
      <c r="AL152" s="270"/>
      <c r="AM152" s="197"/>
      <c r="AN152" s="198"/>
      <c r="AO152" s="196"/>
      <c r="AP152" s="197"/>
      <c r="AQ152" s="196"/>
      <c r="AR152" s="196"/>
    </row>
    <row r="153" spans="1:44" s="182" customFormat="1" ht="12" x14ac:dyDescent="0.2">
      <c r="A153" s="238"/>
      <c r="B153" s="273"/>
      <c r="C153" s="106"/>
      <c r="D153" s="140"/>
      <c r="E153" s="280" t="s">
        <v>70</v>
      </c>
      <c r="F153" s="282"/>
      <c r="G153" s="282"/>
      <c r="H153" s="282"/>
      <c r="I153" s="282"/>
      <c r="J153" s="282"/>
      <c r="K153" s="282"/>
      <c r="L153" s="282"/>
      <c r="M153" s="282"/>
      <c r="N153" s="282"/>
      <c r="O153" s="282"/>
      <c r="P153" s="282"/>
      <c r="Q153" s="282"/>
      <c r="R153" s="282"/>
      <c r="S153" s="139"/>
      <c r="T153" s="282"/>
      <c r="U153" s="140"/>
      <c r="V153" s="280" t="s">
        <v>71</v>
      </c>
      <c r="W153" s="282"/>
      <c r="X153" s="282"/>
      <c r="Y153" s="282"/>
      <c r="Z153" s="282"/>
      <c r="AA153" s="282"/>
      <c r="AB153" s="282"/>
      <c r="AC153" s="282"/>
      <c r="AD153" s="282"/>
      <c r="AE153" s="282"/>
      <c r="AF153" s="282"/>
      <c r="AG153" s="282"/>
      <c r="AH153" s="282"/>
      <c r="AI153" s="282"/>
      <c r="AJ153" s="139"/>
      <c r="AK153" s="110"/>
      <c r="AL153" s="270"/>
      <c r="AM153" s="197" t="b">
        <v>0</v>
      </c>
      <c r="AN153" s="198">
        <f>+IF(AM153=TRUE,2,0)</f>
        <v>0</v>
      </c>
      <c r="AO153" s="196"/>
      <c r="AP153" s="197" t="b">
        <v>0</v>
      </c>
      <c r="AQ153" s="228">
        <f>+IF(AP153=TRUE,6,0)</f>
        <v>0</v>
      </c>
      <c r="AR153" s="196"/>
    </row>
    <row r="154" spans="1:44" s="182" customFormat="1" ht="3.75" customHeight="1" x14ac:dyDescent="0.2">
      <c r="A154" s="238"/>
      <c r="B154" s="273"/>
      <c r="C154" s="106"/>
      <c r="D154" s="138"/>
      <c r="E154" s="280"/>
      <c r="F154" s="282"/>
      <c r="G154" s="282"/>
      <c r="H154" s="282"/>
      <c r="I154" s="282"/>
      <c r="J154" s="282"/>
      <c r="K154" s="282"/>
      <c r="L154" s="282"/>
      <c r="M154" s="282"/>
      <c r="N154" s="282"/>
      <c r="O154" s="282"/>
      <c r="P154" s="282"/>
      <c r="Q154" s="282"/>
      <c r="R154" s="282"/>
      <c r="S154" s="139"/>
      <c r="T154" s="282"/>
      <c r="U154" s="138"/>
      <c r="V154" s="280"/>
      <c r="W154" s="282"/>
      <c r="X154" s="282"/>
      <c r="Y154" s="282"/>
      <c r="Z154" s="282"/>
      <c r="AA154" s="282"/>
      <c r="AB154" s="282"/>
      <c r="AC154" s="282"/>
      <c r="AD154" s="282"/>
      <c r="AE154" s="282"/>
      <c r="AF154" s="282"/>
      <c r="AG154" s="282"/>
      <c r="AH154" s="282"/>
      <c r="AI154" s="282"/>
      <c r="AJ154" s="139"/>
      <c r="AK154" s="110"/>
      <c r="AL154" s="270"/>
      <c r="AM154" s="197"/>
      <c r="AN154" s="198"/>
      <c r="AO154" s="196"/>
      <c r="AP154" s="197"/>
      <c r="AQ154" s="196"/>
      <c r="AR154" s="196"/>
    </row>
    <row r="155" spans="1:44" s="182" customFormat="1" thickBot="1" x14ac:dyDescent="0.25">
      <c r="A155" s="238"/>
      <c r="B155" s="273"/>
      <c r="C155" s="106"/>
      <c r="D155" s="142"/>
      <c r="E155" s="143" t="s">
        <v>72</v>
      </c>
      <c r="F155" s="133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164"/>
      <c r="T155" s="282"/>
      <c r="U155" s="142"/>
      <c r="V155" s="143" t="s">
        <v>273</v>
      </c>
      <c r="W155" s="133"/>
      <c r="X155" s="133"/>
      <c r="Y155" s="133"/>
      <c r="Z155" s="133"/>
      <c r="AA155" s="133"/>
      <c r="AB155" s="133"/>
      <c r="AC155" s="133"/>
      <c r="AD155" s="133"/>
      <c r="AE155" s="133"/>
      <c r="AF155" s="133"/>
      <c r="AG155" s="133"/>
      <c r="AH155" s="133"/>
      <c r="AI155" s="133"/>
      <c r="AJ155" s="164"/>
      <c r="AK155" s="110"/>
      <c r="AL155" s="270"/>
      <c r="AM155" s="197" t="b">
        <v>0</v>
      </c>
      <c r="AN155" s="198">
        <f>+IF(AM155=TRUE,3,0)</f>
        <v>0</v>
      </c>
      <c r="AO155" s="196"/>
      <c r="AP155" s="197"/>
      <c r="AQ155" s="228"/>
      <c r="AR155" s="196"/>
    </row>
    <row r="156" spans="1:44" s="182" customFormat="1" ht="3.75" customHeight="1" thickBot="1" x14ac:dyDescent="0.25">
      <c r="A156" s="238"/>
      <c r="B156" s="273"/>
      <c r="C156" s="106"/>
      <c r="D156" s="283"/>
      <c r="E156" s="282"/>
      <c r="F156" s="282"/>
      <c r="G156" s="282"/>
      <c r="H156" s="282"/>
      <c r="I156" s="282"/>
      <c r="J156" s="282"/>
      <c r="K156" s="282"/>
      <c r="L156" s="282"/>
      <c r="M156" s="282"/>
      <c r="N156" s="282"/>
      <c r="O156" s="282"/>
      <c r="P156" s="282"/>
      <c r="Q156" s="282"/>
      <c r="R156" s="282"/>
      <c r="S156" s="282"/>
      <c r="T156" s="282"/>
      <c r="U156" s="282"/>
      <c r="V156" s="282"/>
      <c r="W156" s="282"/>
      <c r="X156" s="282"/>
      <c r="Y156" s="282"/>
      <c r="Z156" s="282"/>
      <c r="AA156" s="282"/>
      <c r="AB156" s="282"/>
      <c r="AC156" s="282"/>
      <c r="AD156" s="282"/>
      <c r="AE156" s="282"/>
      <c r="AF156" s="282"/>
      <c r="AG156" s="282"/>
      <c r="AH156" s="282"/>
      <c r="AI156" s="282"/>
      <c r="AJ156" s="282"/>
      <c r="AK156" s="110"/>
      <c r="AL156" s="262"/>
      <c r="AM156" s="197"/>
      <c r="AN156" s="196"/>
      <c r="AO156" s="197"/>
      <c r="AP156" s="197"/>
      <c r="AQ156" s="198"/>
      <c r="AR156" s="198"/>
    </row>
    <row r="157" spans="1:44" s="189" customFormat="1" ht="9" x14ac:dyDescent="0.15">
      <c r="A157" s="239"/>
      <c r="B157" s="274"/>
      <c r="C157" s="111"/>
      <c r="D157" s="247" t="s">
        <v>73</v>
      </c>
      <c r="E157" s="245"/>
      <c r="F157" s="245"/>
      <c r="G157" s="245"/>
      <c r="H157" s="245"/>
      <c r="I157" s="245"/>
      <c r="J157" s="245"/>
      <c r="K157" s="245"/>
      <c r="L157" s="245"/>
      <c r="M157" s="245"/>
      <c r="N157" s="245"/>
      <c r="O157" s="245"/>
      <c r="P157" s="245"/>
      <c r="Q157" s="245"/>
      <c r="R157" s="245"/>
      <c r="S157" s="245"/>
      <c r="T157" s="245"/>
      <c r="U157" s="245"/>
      <c r="V157" s="245"/>
      <c r="W157" s="245"/>
      <c r="X157" s="245"/>
      <c r="Y157" s="245"/>
      <c r="Z157" s="245"/>
      <c r="AA157" s="245"/>
      <c r="AB157" s="245"/>
      <c r="AC157" s="245"/>
      <c r="AD157" s="245"/>
      <c r="AE157" s="245"/>
      <c r="AF157" s="245"/>
      <c r="AG157" s="245"/>
      <c r="AH157" s="245"/>
      <c r="AI157" s="245"/>
      <c r="AJ157" s="244"/>
      <c r="AK157" s="109"/>
      <c r="AL157" s="259"/>
      <c r="AM157" s="191"/>
      <c r="AN157" s="192"/>
      <c r="AO157" s="191"/>
      <c r="AP157" s="191"/>
      <c r="AQ157" s="193"/>
      <c r="AR157" s="193"/>
    </row>
    <row r="158" spans="1:44" s="182" customFormat="1" ht="3.75" customHeight="1" x14ac:dyDescent="0.2">
      <c r="A158" s="238"/>
      <c r="B158" s="273"/>
      <c r="C158" s="106"/>
      <c r="D158" s="254"/>
      <c r="E158" s="301"/>
      <c r="F158" s="301"/>
      <c r="G158" s="301"/>
      <c r="H158" s="301"/>
      <c r="I158" s="301"/>
      <c r="J158" s="301"/>
      <c r="K158" s="301"/>
      <c r="L158" s="301"/>
      <c r="M158" s="301"/>
      <c r="N158" s="301"/>
      <c r="O158" s="301"/>
      <c r="P158" s="301"/>
      <c r="Q158" s="301"/>
      <c r="R158" s="301"/>
      <c r="S158" s="301"/>
      <c r="T158" s="301"/>
      <c r="U158" s="301"/>
      <c r="V158" s="301"/>
      <c r="W158" s="301"/>
      <c r="X158" s="301"/>
      <c r="Y158" s="301"/>
      <c r="Z158" s="301"/>
      <c r="AA158" s="301"/>
      <c r="AB158" s="301"/>
      <c r="AC158" s="301"/>
      <c r="AD158" s="301"/>
      <c r="AE158" s="301"/>
      <c r="AF158" s="301"/>
      <c r="AG158" s="301"/>
      <c r="AH158" s="301"/>
      <c r="AI158" s="301"/>
      <c r="AJ158" s="255"/>
      <c r="AK158" s="110"/>
      <c r="AL158" s="262"/>
      <c r="AM158" s="197"/>
      <c r="AN158" s="196"/>
      <c r="AO158" s="197"/>
      <c r="AP158" s="197"/>
      <c r="AQ158" s="198"/>
      <c r="AR158" s="198"/>
    </row>
    <row r="159" spans="1:44" s="182" customFormat="1" ht="12" x14ac:dyDescent="0.2">
      <c r="A159" s="238"/>
      <c r="B159" s="273"/>
      <c r="C159" s="106"/>
      <c r="D159" s="140"/>
      <c r="E159" s="280" t="s">
        <v>321</v>
      </c>
      <c r="F159" s="280"/>
      <c r="G159" s="280"/>
      <c r="H159" s="280"/>
      <c r="I159" s="280"/>
      <c r="J159" s="280"/>
      <c r="K159" s="280"/>
      <c r="L159" s="280"/>
      <c r="M159" s="280"/>
      <c r="N159" s="280"/>
      <c r="O159" s="280"/>
      <c r="P159" s="280"/>
      <c r="Q159" s="280"/>
      <c r="R159" s="280"/>
      <c r="S159" s="280"/>
      <c r="T159" s="280"/>
      <c r="U159" s="280"/>
      <c r="V159" s="280"/>
      <c r="W159" s="280"/>
      <c r="X159" s="280"/>
      <c r="Y159" s="280"/>
      <c r="Z159" s="280"/>
      <c r="AA159" s="280"/>
      <c r="AB159" s="280"/>
      <c r="AC159" s="280"/>
      <c r="AD159" s="280"/>
      <c r="AE159" s="280"/>
      <c r="AF159" s="280"/>
      <c r="AG159" s="280"/>
      <c r="AH159" s="280"/>
      <c r="AI159" s="280"/>
      <c r="AJ159" s="175"/>
      <c r="AK159" s="110"/>
      <c r="AL159" s="262"/>
      <c r="AM159" s="197" t="b">
        <v>0</v>
      </c>
      <c r="AN159" s="226">
        <v>0</v>
      </c>
      <c r="AO159" s="212">
        <f>+IF(AN163=3,0,MAX(AN159:AN161))</f>
        <v>0</v>
      </c>
      <c r="AP159" s="197"/>
      <c r="AQ159" s="228"/>
      <c r="AR159" s="229"/>
    </row>
    <row r="160" spans="1:44" s="182" customFormat="1" ht="3.75" customHeight="1" x14ac:dyDescent="0.2">
      <c r="A160" s="238"/>
      <c r="B160" s="273"/>
      <c r="C160" s="106"/>
      <c r="D160" s="138"/>
      <c r="E160" s="280"/>
      <c r="F160" s="280"/>
      <c r="G160" s="280"/>
      <c r="H160" s="280"/>
      <c r="I160" s="280"/>
      <c r="J160" s="280"/>
      <c r="K160" s="280"/>
      <c r="L160" s="280"/>
      <c r="M160" s="280"/>
      <c r="N160" s="280"/>
      <c r="O160" s="280"/>
      <c r="P160" s="280"/>
      <c r="Q160" s="280"/>
      <c r="R160" s="280"/>
      <c r="S160" s="280"/>
      <c r="T160" s="280"/>
      <c r="U160" s="280"/>
      <c r="V160" s="280"/>
      <c r="W160" s="280"/>
      <c r="X160" s="280"/>
      <c r="Y160" s="280"/>
      <c r="Z160" s="280"/>
      <c r="AA160" s="280"/>
      <c r="AB160" s="280"/>
      <c r="AC160" s="280"/>
      <c r="AD160" s="280"/>
      <c r="AE160" s="280"/>
      <c r="AF160" s="280"/>
      <c r="AG160" s="280"/>
      <c r="AH160" s="280"/>
      <c r="AI160" s="280"/>
      <c r="AJ160" s="175"/>
      <c r="AK160" s="110"/>
      <c r="AL160" s="262"/>
      <c r="AM160" s="197"/>
      <c r="AN160" s="230"/>
      <c r="AO160" s="196"/>
      <c r="AP160" s="197"/>
      <c r="AQ160" s="196"/>
      <c r="AR160" s="196"/>
    </row>
    <row r="161" spans="1:44" s="182" customFormat="1" ht="12" x14ac:dyDescent="0.2">
      <c r="A161" s="238"/>
      <c r="B161" s="273"/>
      <c r="C161" s="106"/>
      <c r="D161" s="140"/>
      <c r="E161" s="280" t="s">
        <v>322</v>
      </c>
      <c r="F161" s="280"/>
      <c r="G161" s="280"/>
      <c r="H161" s="280"/>
      <c r="I161" s="280"/>
      <c r="J161" s="280"/>
      <c r="K161" s="280"/>
      <c r="L161" s="280"/>
      <c r="M161" s="280"/>
      <c r="N161" s="280"/>
      <c r="O161" s="280"/>
      <c r="P161" s="280"/>
      <c r="Q161" s="280"/>
      <c r="R161" s="280"/>
      <c r="S161" s="280"/>
      <c r="T161" s="280"/>
      <c r="U161" s="280"/>
      <c r="V161" s="280"/>
      <c r="W161" s="280"/>
      <c r="X161" s="280"/>
      <c r="Y161" s="280"/>
      <c r="Z161" s="280"/>
      <c r="AA161" s="280"/>
      <c r="AB161" s="280"/>
      <c r="AC161" s="280"/>
      <c r="AD161" s="280"/>
      <c r="AE161" s="280"/>
      <c r="AF161" s="280"/>
      <c r="AG161" s="280"/>
      <c r="AH161" s="280"/>
      <c r="AI161" s="280"/>
      <c r="AJ161" s="175"/>
      <c r="AK161" s="110"/>
      <c r="AL161" s="262"/>
      <c r="AM161" s="197" t="b">
        <v>0</v>
      </c>
      <c r="AN161" s="226">
        <f>+IF(AM161=TRUE,1,0)</f>
        <v>0</v>
      </c>
      <c r="AO161" s="196"/>
      <c r="AP161" s="197"/>
      <c r="AQ161" s="228"/>
      <c r="AR161" s="196"/>
    </row>
    <row r="162" spans="1:44" s="182" customFormat="1" ht="3.75" customHeight="1" x14ac:dyDescent="0.2">
      <c r="A162" s="238"/>
      <c r="B162" s="273"/>
      <c r="C162" s="106"/>
      <c r="D162" s="138"/>
      <c r="E162" s="280"/>
      <c r="F162" s="280"/>
      <c r="G162" s="280"/>
      <c r="H162" s="280"/>
      <c r="I162" s="280"/>
      <c r="J162" s="280"/>
      <c r="K162" s="280"/>
      <c r="L162" s="280"/>
      <c r="M162" s="280"/>
      <c r="N162" s="280"/>
      <c r="O162" s="280"/>
      <c r="P162" s="280"/>
      <c r="Q162" s="280"/>
      <c r="R162" s="280"/>
      <c r="S162" s="280"/>
      <c r="T162" s="280"/>
      <c r="U162" s="280"/>
      <c r="V162" s="280"/>
      <c r="W162" s="280"/>
      <c r="X162" s="280"/>
      <c r="Y162" s="280"/>
      <c r="Z162" s="280"/>
      <c r="AA162" s="280"/>
      <c r="AB162" s="280"/>
      <c r="AC162" s="280"/>
      <c r="AD162" s="280"/>
      <c r="AE162" s="280"/>
      <c r="AF162" s="280"/>
      <c r="AG162" s="280"/>
      <c r="AH162" s="280"/>
      <c r="AI162" s="280"/>
      <c r="AJ162" s="175"/>
      <c r="AK162" s="110"/>
      <c r="AL162" s="262"/>
      <c r="AM162" s="197"/>
      <c r="AN162" s="230"/>
      <c r="AO162" s="196"/>
      <c r="AP162" s="197"/>
      <c r="AQ162" s="196"/>
      <c r="AR162" s="196"/>
    </row>
    <row r="163" spans="1:44" s="182" customFormat="1" thickBot="1" x14ac:dyDescent="0.25">
      <c r="A163" s="238"/>
      <c r="B163" s="273"/>
      <c r="C163" s="106"/>
      <c r="D163" s="142"/>
      <c r="E163" s="143" t="s">
        <v>323</v>
      </c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  <c r="Z163" s="143"/>
      <c r="AA163" s="143"/>
      <c r="AB163" s="143"/>
      <c r="AC163" s="143"/>
      <c r="AD163" s="143"/>
      <c r="AE163" s="143"/>
      <c r="AF163" s="143"/>
      <c r="AG163" s="143"/>
      <c r="AH163" s="143"/>
      <c r="AI163" s="143"/>
      <c r="AJ163" s="150"/>
      <c r="AK163" s="110"/>
      <c r="AL163" s="262"/>
      <c r="AM163" s="197" t="b">
        <v>0</v>
      </c>
      <c r="AN163" s="226">
        <f>+IF(AM163=TRUE,3,0)</f>
        <v>0</v>
      </c>
      <c r="AO163" s="196"/>
      <c r="AP163" s="197"/>
      <c r="AQ163" s="228"/>
      <c r="AR163" s="196"/>
    </row>
    <row r="164" spans="1:44" s="182" customFormat="1" ht="3.75" customHeight="1" thickBot="1" x14ac:dyDescent="0.25">
      <c r="A164" s="238"/>
      <c r="B164" s="273"/>
      <c r="C164" s="106"/>
      <c r="D164" s="283"/>
      <c r="E164" s="282"/>
      <c r="F164" s="282"/>
      <c r="G164" s="282"/>
      <c r="H164" s="282"/>
      <c r="I164" s="282"/>
      <c r="J164" s="282"/>
      <c r="K164" s="282"/>
      <c r="L164" s="282"/>
      <c r="M164" s="282"/>
      <c r="N164" s="282"/>
      <c r="O164" s="282"/>
      <c r="P164" s="282"/>
      <c r="Q164" s="282"/>
      <c r="R164" s="282"/>
      <c r="S164" s="282"/>
      <c r="T164" s="282"/>
      <c r="U164" s="282"/>
      <c r="V164" s="282"/>
      <c r="W164" s="282"/>
      <c r="X164" s="282"/>
      <c r="Y164" s="282"/>
      <c r="Z164" s="282"/>
      <c r="AA164" s="282"/>
      <c r="AB164" s="282"/>
      <c r="AC164" s="282"/>
      <c r="AD164" s="282"/>
      <c r="AE164" s="282"/>
      <c r="AF164" s="282"/>
      <c r="AG164" s="282"/>
      <c r="AH164" s="282"/>
      <c r="AI164" s="282"/>
      <c r="AJ164" s="282"/>
      <c r="AK164" s="110"/>
      <c r="AL164" s="262"/>
      <c r="AM164" s="197"/>
      <c r="AN164" s="196"/>
      <c r="AO164" s="197"/>
      <c r="AP164" s="197"/>
      <c r="AQ164" s="198"/>
      <c r="AR164" s="198"/>
    </row>
    <row r="165" spans="1:44" s="182" customFormat="1" ht="12.75" hidden="1" customHeight="1" thickBot="1" x14ac:dyDescent="0.25">
      <c r="A165" s="238"/>
      <c r="B165" s="273"/>
      <c r="C165" s="106"/>
      <c r="D165" s="22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30"/>
      <c r="Z165" s="30"/>
      <c r="AA165" s="30"/>
      <c r="AB165" s="30"/>
      <c r="AC165" s="30"/>
      <c r="AD165" s="30"/>
      <c r="AE165" s="23"/>
      <c r="AF165" s="23"/>
      <c r="AG165" s="23"/>
      <c r="AH165" s="23"/>
      <c r="AI165" s="23"/>
      <c r="AJ165" s="24"/>
      <c r="AK165" s="110"/>
      <c r="AL165" s="262"/>
      <c r="AM165" s="197"/>
      <c r="AN165" s="196"/>
      <c r="AO165" s="197"/>
      <c r="AP165" s="197"/>
      <c r="AQ165" s="198"/>
      <c r="AR165" s="198"/>
    </row>
    <row r="166" spans="1:44" s="182" customFormat="1" ht="12.75" hidden="1" customHeight="1" thickBot="1" x14ac:dyDescent="0.25">
      <c r="A166" s="238"/>
      <c r="B166" s="273"/>
      <c r="C166" s="106"/>
      <c r="D166" s="176" t="s">
        <v>74</v>
      </c>
      <c r="E166" s="296" t="s">
        <v>50</v>
      </c>
      <c r="F166" s="302">
        <v>1</v>
      </c>
      <c r="G166" s="303" t="s">
        <v>51</v>
      </c>
      <c r="H166" s="365">
        <f>+AO141</f>
        <v>0</v>
      </c>
      <c r="I166" s="365"/>
      <c r="J166" s="365"/>
      <c r="K166" s="303" t="s">
        <v>75</v>
      </c>
      <c r="L166" s="365">
        <f>+AO151</f>
        <v>0</v>
      </c>
      <c r="M166" s="365"/>
      <c r="N166" s="365"/>
      <c r="O166" s="303" t="s">
        <v>51</v>
      </c>
      <c r="P166" s="365">
        <f>+AO159</f>
        <v>0</v>
      </c>
      <c r="Q166" s="365"/>
      <c r="R166" s="365"/>
      <c r="S166" s="303" t="s">
        <v>51</v>
      </c>
      <c r="T166" s="365">
        <f>+AN163</f>
        <v>0</v>
      </c>
      <c r="U166" s="365"/>
      <c r="V166" s="365"/>
      <c r="W166" s="303" t="s">
        <v>51</v>
      </c>
      <c r="X166" s="365">
        <f>+AR151</f>
        <v>0</v>
      </c>
      <c r="Y166" s="365"/>
      <c r="Z166" s="365"/>
      <c r="AA166" s="282"/>
      <c r="AB166" s="303" t="s">
        <v>50</v>
      </c>
      <c r="AC166" s="282"/>
      <c r="AD166" s="402">
        <f>+F166+H166*L166+P166+T166+X166</f>
        <v>1</v>
      </c>
      <c r="AE166" s="403"/>
      <c r="AF166" s="403"/>
      <c r="AG166" s="403"/>
      <c r="AH166" s="404"/>
      <c r="AI166" s="282"/>
      <c r="AJ166" s="18"/>
      <c r="AK166" s="110"/>
      <c r="AL166" s="262"/>
      <c r="AM166" s="197"/>
      <c r="AN166" s="196"/>
      <c r="AO166" s="197"/>
      <c r="AP166" s="197"/>
      <c r="AQ166" s="198"/>
      <c r="AR166" s="198"/>
    </row>
    <row r="167" spans="1:44" s="182" customFormat="1" ht="12.75" hidden="1" customHeight="1" thickBot="1" x14ac:dyDescent="0.25">
      <c r="A167" s="238"/>
      <c r="B167" s="273"/>
      <c r="C167" s="106"/>
      <c r="D167" s="19"/>
      <c r="E167" s="20"/>
      <c r="F167" s="20"/>
      <c r="G167" s="20"/>
      <c r="H167" s="405" t="s">
        <v>76</v>
      </c>
      <c r="I167" s="405"/>
      <c r="J167" s="405"/>
      <c r="K167" s="35"/>
      <c r="L167" s="405" t="s">
        <v>77</v>
      </c>
      <c r="M167" s="405"/>
      <c r="N167" s="405"/>
      <c r="O167" s="178"/>
      <c r="P167" s="405" t="s">
        <v>78</v>
      </c>
      <c r="Q167" s="405"/>
      <c r="R167" s="405"/>
      <c r="S167" s="35"/>
      <c r="T167" s="405" t="s">
        <v>79</v>
      </c>
      <c r="U167" s="405"/>
      <c r="V167" s="405"/>
      <c r="W167" s="35"/>
      <c r="X167" s="405" t="s">
        <v>80</v>
      </c>
      <c r="Y167" s="405"/>
      <c r="Z167" s="405"/>
      <c r="AA167" s="178"/>
      <c r="AB167" s="35"/>
      <c r="AC167" s="35"/>
      <c r="AD167" s="178"/>
      <c r="AE167" s="178"/>
      <c r="AF167" s="178"/>
      <c r="AG167" s="178"/>
      <c r="AH167" s="20"/>
      <c r="AI167" s="20"/>
      <c r="AJ167" s="21"/>
      <c r="AK167" s="110"/>
      <c r="AL167" s="262"/>
      <c r="AM167" s="197"/>
      <c r="AN167" s="196"/>
      <c r="AO167" s="197"/>
      <c r="AP167" s="197"/>
      <c r="AQ167" s="198"/>
      <c r="AR167" s="198"/>
    </row>
    <row r="168" spans="1:44" s="182" customFormat="1" ht="12" hidden="1" customHeight="1" thickBot="1" x14ac:dyDescent="0.25">
      <c r="A168" s="238"/>
      <c r="B168" s="273"/>
      <c r="C168" s="106"/>
      <c r="D168" s="283"/>
      <c r="E168" s="282"/>
      <c r="F168" s="282"/>
      <c r="G168" s="282"/>
      <c r="H168" s="282"/>
      <c r="I168" s="282"/>
      <c r="J168" s="282"/>
      <c r="K168" s="282"/>
      <c r="L168" s="282"/>
      <c r="M168" s="282"/>
      <c r="N168" s="282"/>
      <c r="O168" s="282"/>
      <c r="P168" s="282"/>
      <c r="Q168" s="282"/>
      <c r="R168" s="282"/>
      <c r="S168" s="282"/>
      <c r="T168" s="282"/>
      <c r="U168" s="282"/>
      <c r="V168" s="282"/>
      <c r="W168" s="282"/>
      <c r="X168" s="282"/>
      <c r="Y168" s="282"/>
      <c r="Z168" s="282"/>
      <c r="AA168" s="282"/>
      <c r="AB168" s="282"/>
      <c r="AC168" s="282"/>
      <c r="AD168" s="282"/>
      <c r="AE168" s="282"/>
      <c r="AF168" s="282"/>
      <c r="AG168" s="282"/>
      <c r="AH168" s="282"/>
      <c r="AI168" s="282"/>
      <c r="AJ168" s="282"/>
      <c r="AK168" s="110"/>
      <c r="AL168" s="262"/>
      <c r="AM168" s="197"/>
      <c r="AN168" s="196"/>
      <c r="AO168" s="197"/>
      <c r="AP168" s="197"/>
      <c r="AQ168" s="198"/>
      <c r="AR168" s="198"/>
    </row>
    <row r="169" spans="1:44" s="208" customFormat="1" ht="12" thickBot="1" x14ac:dyDescent="0.25">
      <c r="A169" s="241"/>
      <c r="B169" s="276"/>
      <c r="C169" s="113"/>
      <c r="D169" s="248" t="s">
        <v>81</v>
      </c>
      <c r="E169" s="249"/>
      <c r="F169" s="249"/>
      <c r="G169" s="249"/>
      <c r="H169" s="249"/>
      <c r="I169" s="249"/>
      <c r="J169" s="249"/>
      <c r="K169" s="249"/>
      <c r="L169" s="249"/>
      <c r="M169" s="249"/>
      <c r="N169" s="249"/>
      <c r="O169" s="249"/>
      <c r="P169" s="249"/>
      <c r="Q169" s="249"/>
      <c r="R169" s="249"/>
      <c r="S169" s="249"/>
      <c r="T169" s="249"/>
      <c r="U169" s="249"/>
      <c r="V169" s="249"/>
      <c r="W169" s="249"/>
      <c r="X169" s="249"/>
      <c r="Y169" s="249"/>
      <c r="Z169" s="249"/>
      <c r="AA169" s="249"/>
      <c r="AB169" s="249"/>
      <c r="AC169" s="249"/>
      <c r="AD169" s="249"/>
      <c r="AE169" s="249"/>
      <c r="AF169" s="249"/>
      <c r="AG169" s="249"/>
      <c r="AH169" s="249"/>
      <c r="AI169" s="249"/>
      <c r="AJ169" s="250"/>
      <c r="AK169" s="116"/>
      <c r="AL169" s="265"/>
      <c r="AM169" s="205"/>
      <c r="AN169" s="206"/>
      <c r="AO169" s="205"/>
      <c r="AP169" s="205"/>
      <c r="AQ169" s="207"/>
      <c r="AR169" s="207"/>
    </row>
    <row r="170" spans="1:44" s="182" customFormat="1" ht="3.75" customHeight="1" thickBot="1" x14ac:dyDescent="0.25">
      <c r="A170" s="238"/>
      <c r="B170" s="273"/>
      <c r="C170" s="106"/>
      <c r="D170" s="283"/>
      <c r="E170" s="282"/>
      <c r="F170" s="282"/>
      <c r="G170" s="282"/>
      <c r="H170" s="282"/>
      <c r="I170" s="282"/>
      <c r="J170" s="282"/>
      <c r="K170" s="282"/>
      <c r="L170" s="282"/>
      <c r="M170" s="282"/>
      <c r="N170" s="282"/>
      <c r="O170" s="282"/>
      <c r="P170" s="282"/>
      <c r="Q170" s="282"/>
      <c r="R170" s="282"/>
      <c r="S170" s="282"/>
      <c r="T170" s="282"/>
      <c r="U170" s="282"/>
      <c r="V170" s="282"/>
      <c r="W170" s="282"/>
      <c r="X170" s="282"/>
      <c r="Y170" s="282"/>
      <c r="Z170" s="282"/>
      <c r="AA170" s="282"/>
      <c r="AB170" s="282"/>
      <c r="AC170" s="282"/>
      <c r="AD170" s="282"/>
      <c r="AE170" s="282"/>
      <c r="AF170" s="282"/>
      <c r="AG170" s="282"/>
      <c r="AH170" s="282"/>
      <c r="AI170" s="282"/>
      <c r="AJ170" s="282"/>
      <c r="AK170" s="110"/>
      <c r="AL170" s="262"/>
      <c r="AM170" s="197"/>
      <c r="AN170" s="196"/>
      <c r="AO170" s="197"/>
      <c r="AP170" s="197"/>
      <c r="AQ170" s="198"/>
      <c r="AR170" s="198"/>
    </row>
    <row r="171" spans="1:44" s="189" customFormat="1" ht="9.75" thickBot="1" x14ac:dyDescent="0.2">
      <c r="A171" s="239"/>
      <c r="B171" s="274"/>
      <c r="C171" s="111"/>
      <c r="D171" s="256" t="s">
        <v>82</v>
      </c>
      <c r="E171" s="257"/>
      <c r="F171" s="257"/>
      <c r="G171" s="257"/>
      <c r="H171" s="257"/>
      <c r="I171" s="257"/>
      <c r="J171" s="257"/>
      <c r="K171" s="257"/>
      <c r="L171" s="257"/>
      <c r="M171" s="257"/>
      <c r="N171" s="257"/>
      <c r="O171" s="257"/>
      <c r="P171" s="257"/>
      <c r="Q171" s="257"/>
      <c r="R171" s="257"/>
      <c r="S171" s="257"/>
      <c r="T171" s="257"/>
      <c r="U171" s="257"/>
      <c r="V171" s="257"/>
      <c r="W171" s="257"/>
      <c r="X171" s="257"/>
      <c r="Y171" s="257"/>
      <c r="Z171" s="257"/>
      <c r="AA171" s="257"/>
      <c r="AB171" s="257"/>
      <c r="AC171" s="257"/>
      <c r="AD171" s="257"/>
      <c r="AE171" s="257"/>
      <c r="AF171" s="257"/>
      <c r="AG171" s="257"/>
      <c r="AH171" s="257"/>
      <c r="AI171" s="257"/>
      <c r="AJ171" s="258"/>
      <c r="AK171" s="109"/>
      <c r="AL171" s="259"/>
      <c r="AM171" s="191"/>
      <c r="AN171" s="192"/>
      <c r="AO171" s="191"/>
      <c r="AP171" s="191"/>
      <c r="AQ171" s="193"/>
      <c r="AR171" s="193"/>
    </row>
    <row r="172" spans="1:44" s="182" customFormat="1" ht="3.75" customHeight="1" thickBot="1" x14ac:dyDescent="0.25">
      <c r="A172" s="238"/>
      <c r="B172" s="273"/>
      <c r="C172" s="106"/>
      <c r="D172" s="283"/>
      <c r="E172" s="282"/>
      <c r="F172" s="282"/>
      <c r="G172" s="282"/>
      <c r="H172" s="282"/>
      <c r="I172" s="282"/>
      <c r="J172" s="282"/>
      <c r="K172" s="282"/>
      <c r="L172" s="282"/>
      <c r="M172" s="282"/>
      <c r="N172" s="282"/>
      <c r="O172" s="282"/>
      <c r="P172" s="282"/>
      <c r="Q172" s="282"/>
      <c r="R172" s="282"/>
      <c r="S172" s="282"/>
      <c r="T172" s="282"/>
      <c r="U172" s="282"/>
      <c r="V172" s="282"/>
      <c r="W172" s="282"/>
      <c r="X172" s="282"/>
      <c r="Y172" s="282"/>
      <c r="Z172" s="282"/>
      <c r="AA172" s="282"/>
      <c r="AB172" s="282"/>
      <c r="AC172" s="282"/>
      <c r="AD172" s="282"/>
      <c r="AE172" s="282"/>
      <c r="AF172" s="282"/>
      <c r="AG172" s="282"/>
      <c r="AH172" s="282"/>
      <c r="AI172" s="282"/>
      <c r="AJ172" s="282"/>
      <c r="AK172" s="110"/>
      <c r="AL172" s="262"/>
      <c r="AM172" s="197"/>
      <c r="AN172" s="196"/>
      <c r="AO172" s="197"/>
      <c r="AP172" s="197"/>
      <c r="AQ172" s="198"/>
      <c r="AR172" s="198"/>
    </row>
    <row r="173" spans="1:44" s="182" customFormat="1" ht="15" customHeight="1" thickBot="1" x14ac:dyDescent="0.25">
      <c r="A173" s="238"/>
      <c r="B173" s="273"/>
      <c r="C173" s="106"/>
      <c r="D173" s="143" t="s">
        <v>83</v>
      </c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  <c r="W173" s="167"/>
      <c r="X173" s="167"/>
      <c r="Y173" s="167"/>
      <c r="Z173" s="167"/>
      <c r="AA173" s="168"/>
      <c r="AB173" s="362"/>
      <c r="AC173" s="363"/>
      <c r="AD173" s="363"/>
      <c r="AE173" s="363"/>
      <c r="AF173" s="364"/>
      <c r="AG173" s="283"/>
      <c r="AH173" s="304" t="s">
        <v>328</v>
      </c>
      <c r="AI173" s="304"/>
      <c r="AJ173" s="283"/>
      <c r="AK173" s="110"/>
      <c r="AL173" s="262"/>
      <c r="AM173" s="197"/>
      <c r="AN173" s="196"/>
      <c r="AO173" s="197"/>
      <c r="AP173" s="197"/>
      <c r="AQ173" s="198"/>
      <c r="AR173" s="198"/>
    </row>
    <row r="174" spans="1:44" s="182" customFormat="1" ht="3.75" customHeight="1" thickBot="1" x14ac:dyDescent="0.25">
      <c r="A174" s="238"/>
      <c r="B174" s="273"/>
      <c r="C174" s="106"/>
      <c r="D174" s="280"/>
      <c r="E174" s="282"/>
      <c r="F174" s="282"/>
      <c r="G174" s="282"/>
      <c r="H174" s="282"/>
      <c r="I174" s="282"/>
      <c r="J174" s="282"/>
      <c r="K174" s="282"/>
      <c r="L174" s="282"/>
      <c r="M174" s="282"/>
      <c r="N174" s="282"/>
      <c r="O174" s="282"/>
      <c r="P174" s="282"/>
      <c r="Q174" s="282"/>
      <c r="R174" s="282"/>
      <c r="S174" s="282"/>
      <c r="T174" s="282"/>
      <c r="U174" s="282"/>
      <c r="V174" s="282"/>
      <c r="W174" s="282"/>
      <c r="X174" s="282"/>
      <c r="Y174" s="282"/>
      <c r="Z174" s="282"/>
      <c r="AA174" s="282"/>
      <c r="AB174" s="282"/>
      <c r="AC174" s="282"/>
      <c r="AD174" s="282"/>
      <c r="AE174" s="282"/>
      <c r="AF174" s="282"/>
      <c r="AG174" s="282"/>
      <c r="AH174" s="305"/>
      <c r="AI174" s="305"/>
      <c r="AJ174" s="306"/>
      <c r="AK174" s="110"/>
      <c r="AL174" s="262"/>
      <c r="AM174" s="197"/>
      <c r="AN174" s="196"/>
      <c r="AO174" s="197"/>
      <c r="AP174" s="197"/>
      <c r="AQ174" s="198"/>
      <c r="AR174" s="198"/>
    </row>
    <row r="175" spans="1:44" s="182" customFormat="1" ht="15" customHeight="1" thickBot="1" x14ac:dyDescent="0.25">
      <c r="A175" s="238"/>
      <c r="B175" s="273"/>
      <c r="C175" s="106"/>
      <c r="D175" s="143" t="s">
        <v>84</v>
      </c>
      <c r="E175" s="167"/>
      <c r="F175" s="167"/>
      <c r="G175" s="167"/>
      <c r="H175" s="167"/>
      <c r="I175" s="167"/>
      <c r="J175" s="167"/>
      <c r="K175" s="167"/>
      <c r="L175" s="167"/>
      <c r="M175" s="167"/>
      <c r="N175" s="167"/>
      <c r="O175" s="167"/>
      <c r="P175" s="167"/>
      <c r="Q175" s="167"/>
      <c r="R175" s="167"/>
      <c r="S175" s="167"/>
      <c r="T175" s="167"/>
      <c r="U175" s="167"/>
      <c r="V175" s="167"/>
      <c r="W175" s="167"/>
      <c r="X175" s="167"/>
      <c r="Y175" s="167"/>
      <c r="Z175" s="167"/>
      <c r="AA175" s="168"/>
      <c r="AB175" s="362"/>
      <c r="AC175" s="363"/>
      <c r="AD175" s="363"/>
      <c r="AE175" s="363"/>
      <c r="AF175" s="364"/>
      <c r="AG175" s="283"/>
      <c r="AH175" s="304" t="s">
        <v>328</v>
      </c>
      <c r="AI175" s="304"/>
      <c r="AJ175" s="283"/>
      <c r="AK175" s="110"/>
      <c r="AL175" s="262"/>
      <c r="AM175" s="197"/>
      <c r="AN175" s="196"/>
      <c r="AO175" s="197"/>
      <c r="AP175" s="197"/>
      <c r="AQ175" s="198"/>
      <c r="AR175" s="198"/>
    </row>
    <row r="176" spans="1:44" s="182" customFormat="1" ht="3.75" customHeight="1" thickBot="1" x14ac:dyDescent="0.25">
      <c r="A176" s="238"/>
      <c r="B176" s="273"/>
      <c r="C176" s="106"/>
      <c r="D176" s="280"/>
      <c r="E176" s="282"/>
      <c r="F176" s="282"/>
      <c r="G176" s="282"/>
      <c r="H176" s="282"/>
      <c r="I176" s="282"/>
      <c r="J176" s="282"/>
      <c r="K176" s="282"/>
      <c r="L176" s="282"/>
      <c r="M176" s="282"/>
      <c r="N176" s="282"/>
      <c r="O176" s="282"/>
      <c r="P176" s="282"/>
      <c r="Q176" s="282"/>
      <c r="R176" s="282"/>
      <c r="S176" s="282"/>
      <c r="T176" s="282"/>
      <c r="U176" s="282"/>
      <c r="V176" s="282"/>
      <c r="W176" s="282"/>
      <c r="X176" s="282"/>
      <c r="Y176" s="282"/>
      <c r="Z176" s="282"/>
      <c r="AA176" s="282"/>
      <c r="AB176" s="282"/>
      <c r="AC176" s="282"/>
      <c r="AD176" s="282"/>
      <c r="AE176" s="282"/>
      <c r="AF176" s="282"/>
      <c r="AG176" s="282"/>
      <c r="AH176" s="305"/>
      <c r="AI176" s="305"/>
      <c r="AJ176" s="306"/>
      <c r="AK176" s="110"/>
      <c r="AL176" s="262"/>
      <c r="AM176" s="197"/>
      <c r="AN176" s="196"/>
      <c r="AO176" s="197"/>
      <c r="AP176" s="197"/>
      <c r="AQ176" s="198"/>
      <c r="AR176" s="198"/>
    </row>
    <row r="177" spans="1:44" s="182" customFormat="1" ht="15" customHeight="1" thickBot="1" x14ac:dyDescent="0.25">
      <c r="A177" s="238"/>
      <c r="B177" s="273"/>
      <c r="C177" s="106"/>
      <c r="D177" s="143" t="s">
        <v>85</v>
      </c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67"/>
      <c r="W177" s="167"/>
      <c r="X177" s="167"/>
      <c r="Y177" s="167"/>
      <c r="Z177" s="167"/>
      <c r="AA177" s="168"/>
      <c r="AB177" s="362"/>
      <c r="AC177" s="363"/>
      <c r="AD177" s="363"/>
      <c r="AE177" s="363"/>
      <c r="AF177" s="364"/>
      <c r="AG177" s="283"/>
      <c r="AH177" s="304" t="s">
        <v>328</v>
      </c>
      <c r="AI177" s="304"/>
      <c r="AJ177" s="283"/>
      <c r="AK177" s="110"/>
      <c r="AL177" s="262"/>
      <c r="AM177" s="197"/>
      <c r="AN177" s="196"/>
      <c r="AO177" s="197"/>
      <c r="AP177" s="197"/>
      <c r="AQ177" s="198"/>
      <c r="AR177" s="198"/>
    </row>
    <row r="178" spans="1:44" s="182" customFormat="1" ht="3.75" customHeight="1" thickBot="1" x14ac:dyDescent="0.25">
      <c r="A178" s="238"/>
      <c r="B178" s="273"/>
      <c r="C178" s="106"/>
      <c r="D178" s="282"/>
      <c r="E178" s="282"/>
      <c r="F178" s="282"/>
      <c r="G178" s="282"/>
      <c r="H178" s="282"/>
      <c r="I178" s="282"/>
      <c r="J178" s="282"/>
      <c r="K178" s="282"/>
      <c r="L178" s="282"/>
      <c r="M178" s="282"/>
      <c r="N178" s="282"/>
      <c r="O178" s="282"/>
      <c r="P178" s="282"/>
      <c r="Q178" s="282"/>
      <c r="R178" s="282"/>
      <c r="S178" s="282"/>
      <c r="T178" s="282"/>
      <c r="U178" s="282"/>
      <c r="V178" s="282"/>
      <c r="W178" s="282"/>
      <c r="X178" s="282"/>
      <c r="Y178" s="282"/>
      <c r="Z178" s="282"/>
      <c r="AA178" s="282"/>
      <c r="AB178" s="305"/>
      <c r="AC178" s="305"/>
      <c r="AD178" s="306"/>
      <c r="AE178" s="282"/>
      <c r="AF178" s="282"/>
      <c r="AG178" s="282"/>
      <c r="AH178" s="282"/>
      <c r="AI178" s="282"/>
      <c r="AJ178" s="282"/>
      <c r="AK178" s="110"/>
      <c r="AL178" s="262"/>
      <c r="AM178" s="197"/>
      <c r="AN178" s="196"/>
      <c r="AO178" s="197"/>
      <c r="AP178" s="197"/>
      <c r="AQ178" s="198"/>
      <c r="AR178" s="198"/>
    </row>
    <row r="179" spans="1:44" s="182" customFormat="1" ht="12.75" hidden="1" customHeight="1" thickBot="1" x14ac:dyDescent="0.25">
      <c r="A179" s="238"/>
      <c r="B179" s="273"/>
      <c r="C179" s="106"/>
      <c r="D179" s="37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9"/>
      <c r="Z179" s="39"/>
      <c r="AA179" s="39"/>
      <c r="AB179" s="39"/>
      <c r="AC179" s="39"/>
      <c r="AD179" s="39"/>
      <c r="AE179" s="38"/>
      <c r="AF179" s="38"/>
      <c r="AG179" s="38"/>
      <c r="AH179" s="38"/>
      <c r="AI179" s="38"/>
      <c r="AJ179" s="40"/>
      <c r="AK179" s="110"/>
      <c r="AL179" s="262"/>
      <c r="AM179" s="197"/>
      <c r="AN179" s="196"/>
      <c r="AO179" s="197"/>
      <c r="AP179" s="197"/>
      <c r="AQ179" s="198"/>
      <c r="AR179" s="198"/>
    </row>
    <row r="180" spans="1:44" s="182" customFormat="1" ht="12.75" hidden="1" customHeight="1" thickBot="1" x14ac:dyDescent="0.25">
      <c r="A180" s="238"/>
      <c r="B180" s="273"/>
      <c r="C180" s="106"/>
      <c r="D180" s="41" t="s">
        <v>86</v>
      </c>
      <c r="E180" s="307"/>
      <c r="F180" s="307" t="s">
        <v>50</v>
      </c>
      <c r="G180" s="308"/>
      <c r="H180" s="285"/>
      <c r="I180" s="285"/>
      <c r="J180" s="406">
        <f>0.5*AB173^0.2</f>
        <v>0</v>
      </c>
      <c r="K180" s="406"/>
      <c r="L180" s="406"/>
      <c r="M180" s="285"/>
      <c r="N180" s="308" t="s">
        <v>51</v>
      </c>
      <c r="O180" s="285"/>
      <c r="P180" s="406">
        <f>+AB175^0.2</f>
        <v>0</v>
      </c>
      <c r="Q180" s="406"/>
      <c r="R180" s="406"/>
      <c r="S180" s="285"/>
      <c r="T180" s="308" t="s">
        <v>51</v>
      </c>
      <c r="U180" s="285"/>
      <c r="V180" s="406">
        <f>1.5*AB177^0.2</f>
        <v>0</v>
      </c>
      <c r="W180" s="406"/>
      <c r="X180" s="406"/>
      <c r="Y180" s="285"/>
      <c r="Z180" s="308" t="s">
        <v>50</v>
      </c>
      <c r="AA180" s="285"/>
      <c r="AB180" s="426">
        <f>+J180+P180+V180</f>
        <v>0</v>
      </c>
      <c r="AC180" s="427"/>
      <c r="AD180" s="427"/>
      <c r="AE180" s="427"/>
      <c r="AF180" s="428"/>
      <c r="AG180" s="285"/>
      <c r="AH180" s="285"/>
      <c r="AI180" s="285"/>
      <c r="AJ180" s="42"/>
      <c r="AK180" s="110"/>
      <c r="AL180" s="262"/>
      <c r="AM180" s="231"/>
      <c r="AN180" s="231"/>
      <c r="AO180" s="231"/>
      <c r="AP180" s="197"/>
      <c r="AQ180" s="198"/>
      <c r="AR180" s="198"/>
    </row>
    <row r="181" spans="1:44" s="182" customFormat="1" ht="12.75" hidden="1" customHeight="1" thickBot="1" x14ac:dyDescent="0.25">
      <c r="A181" s="238"/>
      <c r="B181" s="273"/>
      <c r="C181" s="106"/>
      <c r="D181" s="43"/>
      <c r="E181" s="44"/>
      <c r="F181" s="44"/>
      <c r="G181" s="44"/>
      <c r="H181" s="45"/>
      <c r="I181" s="45"/>
      <c r="J181" s="438" t="s">
        <v>87</v>
      </c>
      <c r="K181" s="438"/>
      <c r="L181" s="438"/>
      <c r="M181" s="45"/>
      <c r="N181" s="45"/>
      <c r="O181" s="179"/>
      <c r="P181" s="438" t="s">
        <v>88</v>
      </c>
      <c r="Q181" s="438"/>
      <c r="R181" s="438"/>
      <c r="S181" s="45"/>
      <c r="T181" s="179"/>
      <c r="U181" s="179"/>
      <c r="V181" s="438" t="s">
        <v>89</v>
      </c>
      <c r="W181" s="438"/>
      <c r="X181" s="438"/>
      <c r="Y181" s="179"/>
      <c r="Z181" s="179"/>
      <c r="AA181" s="179"/>
      <c r="AB181" s="45"/>
      <c r="AC181" s="45"/>
      <c r="AD181" s="179"/>
      <c r="AE181" s="179"/>
      <c r="AF181" s="179"/>
      <c r="AG181" s="179"/>
      <c r="AH181" s="44"/>
      <c r="AI181" s="44"/>
      <c r="AJ181" s="46"/>
      <c r="AK181" s="110"/>
      <c r="AL181" s="262"/>
      <c r="AM181" s="231"/>
      <c r="AN181" s="231"/>
      <c r="AO181" s="231"/>
      <c r="AP181" s="197"/>
      <c r="AQ181" s="198"/>
      <c r="AR181" s="198"/>
    </row>
    <row r="182" spans="1:44" s="182" customFormat="1" ht="12.75" hidden="1" customHeight="1" thickBot="1" x14ac:dyDescent="0.25">
      <c r="A182" s="238"/>
      <c r="B182" s="273"/>
      <c r="C182" s="106"/>
      <c r="D182" s="285"/>
      <c r="E182" s="285"/>
      <c r="F182" s="285"/>
      <c r="G182" s="285"/>
      <c r="H182" s="285"/>
      <c r="I182" s="285"/>
      <c r="J182" s="285"/>
      <c r="K182" s="285"/>
      <c r="L182" s="285"/>
      <c r="M182" s="285"/>
      <c r="N182" s="285"/>
      <c r="O182" s="285"/>
      <c r="P182" s="285"/>
      <c r="Q182" s="285"/>
      <c r="R182" s="285"/>
      <c r="S182" s="285"/>
      <c r="T182" s="285"/>
      <c r="U182" s="285"/>
      <c r="V182" s="285"/>
      <c r="W182" s="285"/>
      <c r="X182" s="285"/>
      <c r="Y182" s="285"/>
      <c r="Z182" s="285"/>
      <c r="AA182" s="285"/>
      <c r="AB182" s="309"/>
      <c r="AC182" s="309"/>
      <c r="AD182" s="310"/>
      <c r="AE182" s="285"/>
      <c r="AF182" s="285"/>
      <c r="AG182" s="285"/>
      <c r="AH182" s="285"/>
      <c r="AI182" s="285"/>
      <c r="AJ182" s="285"/>
      <c r="AK182" s="110"/>
      <c r="AL182" s="262"/>
      <c r="AM182" s="197"/>
      <c r="AN182" s="196"/>
      <c r="AO182" s="197"/>
      <c r="AP182" s="197"/>
      <c r="AQ182" s="198"/>
      <c r="AR182" s="198"/>
    </row>
    <row r="183" spans="1:44" s="189" customFormat="1" ht="9.75" thickBot="1" x14ac:dyDescent="0.2">
      <c r="A183" s="239"/>
      <c r="B183" s="274"/>
      <c r="C183" s="111"/>
      <c r="D183" s="256" t="s">
        <v>90</v>
      </c>
      <c r="E183" s="257"/>
      <c r="F183" s="257"/>
      <c r="G183" s="257"/>
      <c r="H183" s="257"/>
      <c r="I183" s="257"/>
      <c r="J183" s="257"/>
      <c r="K183" s="257"/>
      <c r="L183" s="257"/>
      <c r="M183" s="257"/>
      <c r="N183" s="257"/>
      <c r="O183" s="257"/>
      <c r="P183" s="257"/>
      <c r="Q183" s="257"/>
      <c r="R183" s="257"/>
      <c r="S183" s="257"/>
      <c r="T183" s="257"/>
      <c r="U183" s="257"/>
      <c r="V183" s="257"/>
      <c r="W183" s="257"/>
      <c r="X183" s="257"/>
      <c r="Y183" s="257"/>
      <c r="Z183" s="257"/>
      <c r="AA183" s="257"/>
      <c r="AB183" s="257"/>
      <c r="AC183" s="257"/>
      <c r="AD183" s="257"/>
      <c r="AE183" s="257"/>
      <c r="AF183" s="257"/>
      <c r="AG183" s="257"/>
      <c r="AH183" s="257"/>
      <c r="AI183" s="257"/>
      <c r="AJ183" s="258"/>
      <c r="AK183" s="109"/>
      <c r="AL183" s="259"/>
      <c r="AM183" s="191"/>
      <c r="AN183" s="192"/>
      <c r="AO183" s="191"/>
      <c r="AP183" s="191"/>
      <c r="AQ183" s="193"/>
      <c r="AR183" s="193"/>
    </row>
    <row r="184" spans="1:44" s="182" customFormat="1" ht="3.75" customHeight="1" thickBot="1" x14ac:dyDescent="0.25">
      <c r="A184" s="238"/>
      <c r="B184" s="273"/>
      <c r="C184" s="106"/>
      <c r="D184" s="283"/>
      <c r="E184" s="282"/>
      <c r="F184" s="282"/>
      <c r="G184" s="282"/>
      <c r="H184" s="282"/>
      <c r="I184" s="282"/>
      <c r="J184" s="282"/>
      <c r="K184" s="282"/>
      <c r="L184" s="282"/>
      <c r="M184" s="282"/>
      <c r="N184" s="282"/>
      <c r="O184" s="282"/>
      <c r="P184" s="282"/>
      <c r="Q184" s="282"/>
      <c r="R184" s="282"/>
      <c r="S184" s="282"/>
      <c r="T184" s="282"/>
      <c r="U184" s="282"/>
      <c r="V184" s="282"/>
      <c r="W184" s="282"/>
      <c r="X184" s="282"/>
      <c r="Y184" s="282"/>
      <c r="Z184" s="282"/>
      <c r="AA184" s="282"/>
      <c r="AB184" s="282"/>
      <c r="AC184" s="282"/>
      <c r="AD184" s="282"/>
      <c r="AE184" s="282"/>
      <c r="AF184" s="282"/>
      <c r="AG184" s="282"/>
      <c r="AH184" s="282"/>
      <c r="AI184" s="282"/>
      <c r="AJ184" s="282"/>
      <c r="AK184" s="110"/>
      <c r="AL184" s="262"/>
      <c r="AM184" s="197"/>
      <c r="AN184" s="196"/>
      <c r="AO184" s="197"/>
      <c r="AP184" s="197"/>
      <c r="AQ184" s="198"/>
      <c r="AR184" s="198"/>
    </row>
    <row r="185" spans="1:44" s="182" customFormat="1" ht="15" customHeight="1" thickBot="1" x14ac:dyDescent="0.25">
      <c r="A185" s="238"/>
      <c r="B185" s="273"/>
      <c r="C185" s="106"/>
      <c r="D185" s="143" t="s">
        <v>83</v>
      </c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  <c r="S185" s="167"/>
      <c r="T185" s="167"/>
      <c r="U185" s="167"/>
      <c r="V185" s="167"/>
      <c r="W185" s="167"/>
      <c r="X185" s="167"/>
      <c r="Y185" s="167"/>
      <c r="Z185" s="167"/>
      <c r="AA185" s="168"/>
      <c r="AB185" s="362"/>
      <c r="AC185" s="363"/>
      <c r="AD185" s="363"/>
      <c r="AE185" s="363"/>
      <c r="AF185" s="364"/>
      <c r="AG185" s="283"/>
      <c r="AH185" s="311" t="s">
        <v>279</v>
      </c>
      <c r="AI185" s="304"/>
      <c r="AJ185" s="283"/>
      <c r="AK185" s="110"/>
      <c r="AL185" s="262"/>
      <c r="AM185" s="197"/>
      <c r="AN185" s="196"/>
      <c r="AO185" s="197"/>
      <c r="AP185" s="197"/>
      <c r="AQ185" s="198"/>
      <c r="AR185" s="198"/>
    </row>
    <row r="186" spans="1:44" s="182" customFormat="1" ht="3.75" customHeight="1" thickBot="1" x14ac:dyDescent="0.25">
      <c r="A186" s="238"/>
      <c r="B186" s="273"/>
      <c r="C186" s="106"/>
      <c r="D186" s="280"/>
      <c r="E186" s="282"/>
      <c r="F186" s="282"/>
      <c r="G186" s="282"/>
      <c r="H186" s="282"/>
      <c r="I186" s="282"/>
      <c r="J186" s="282"/>
      <c r="K186" s="282"/>
      <c r="L186" s="282"/>
      <c r="M186" s="282"/>
      <c r="N186" s="282"/>
      <c r="O186" s="282"/>
      <c r="P186" s="282"/>
      <c r="Q186" s="282"/>
      <c r="R186" s="282"/>
      <c r="S186" s="282"/>
      <c r="T186" s="282"/>
      <c r="U186" s="282"/>
      <c r="V186" s="282"/>
      <c r="W186" s="282"/>
      <c r="X186" s="282"/>
      <c r="Y186" s="282"/>
      <c r="Z186" s="282"/>
      <c r="AA186" s="282"/>
      <c r="AB186" s="282"/>
      <c r="AC186" s="282"/>
      <c r="AD186" s="282"/>
      <c r="AE186" s="282"/>
      <c r="AF186" s="282"/>
      <c r="AG186" s="282"/>
      <c r="AH186" s="305"/>
      <c r="AI186" s="305"/>
      <c r="AJ186" s="306"/>
      <c r="AK186" s="110"/>
      <c r="AL186" s="262"/>
      <c r="AM186" s="197"/>
      <c r="AN186" s="196"/>
      <c r="AO186" s="197"/>
      <c r="AP186" s="197"/>
      <c r="AQ186" s="198"/>
      <c r="AR186" s="198"/>
    </row>
    <row r="187" spans="1:44" s="182" customFormat="1" ht="15" customHeight="1" thickBot="1" x14ac:dyDescent="0.25">
      <c r="A187" s="238"/>
      <c r="B187" s="273"/>
      <c r="C187" s="106"/>
      <c r="D187" s="143" t="s">
        <v>84</v>
      </c>
      <c r="E187" s="167"/>
      <c r="F187" s="167"/>
      <c r="G187" s="167"/>
      <c r="H187" s="167"/>
      <c r="I187" s="167"/>
      <c r="J187" s="167"/>
      <c r="K187" s="167"/>
      <c r="L187" s="167"/>
      <c r="M187" s="167"/>
      <c r="N187" s="167"/>
      <c r="O187" s="167"/>
      <c r="P187" s="167"/>
      <c r="Q187" s="167"/>
      <c r="R187" s="167"/>
      <c r="S187" s="167"/>
      <c r="T187" s="167"/>
      <c r="U187" s="167"/>
      <c r="V187" s="167"/>
      <c r="W187" s="167"/>
      <c r="X187" s="167"/>
      <c r="Y187" s="167"/>
      <c r="Z187" s="167"/>
      <c r="AA187" s="168"/>
      <c r="AB187" s="362"/>
      <c r="AC187" s="363"/>
      <c r="AD187" s="363"/>
      <c r="AE187" s="363"/>
      <c r="AF187" s="364"/>
      <c r="AG187" s="283"/>
      <c r="AH187" s="311" t="s">
        <v>279</v>
      </c>
      <c r="AI187" s="304"/>
      <c r="AJ187" s="283"/>
      <c r="AK187" s="110"/>
      <c r="AL187" s="262"/>
      <c r="AM187" s="197"/>
      <c r="AN187" s="196"/>
      <c r="AO187" s="197"/>
      <c r="AP187" s="197"/>
      <c r="AQ187" s="198"/>
      <c r="AR187" s="198"/>
    </row>
    <row r="188" spans="1:44" s="182" customFormat="1" ht="3.75" customHeight="1" thickBot="1" x14ac:dyDescent="0.25">
      <c r="A188" s="238"/>
      <c r="B188" s="273"/>
      <c r="C188" s="106"/>
      <c r="D188" s="280"/>
      <c r="E188" s="282"/>
      <c r="F188" s="282"/>
      <c r="G188" s="282"/>
      <c r="H188" s="282"/>
      <c r="I188" s="282"/>
      <c r="J188" s="282"/>
      <c r="K188" s="282"/>
      <c r="L188" s="282"/>
      <c r="M188" s="282"/>
      <c r="N188" s="282"/>
      <c r="O188" s="282"/>
      <c r="P188" s="282"/>
      <c r="Q188" s="282"/>
      <c r="R188" s="282"/>
      <c r="S188" s="282"/>
      <c r="T188" s="282"/>
      <c r="U188" s="282"/>
      <c r="V188" s="282"/>
      <c r="W188" s="282"/>
      <c r="X188" s="282"/>
      <c r="Y188" s="282"/>
      <c r="Z188" s="282"/>
      <c r="AA188" s="282"/>
      <c r="AB188" s="282"/>
      <c r="AC188" s="282"/>
      <c r="AD188" s="282"/>
      <c r="AE188" s="282"/>
      <c r="AF188" s="282"/>
      <c r="AG188" s="282"/>
      <c r="AH188" s="305"/>
      <c r="AI188" s="305"/>
      <c r="AJ188" s="306"/>
      <c r="AK188" s="110"/>
      <c r="AL188" s="262"/>
      <c r="AM188" s="197"/>
      <c r="AN188" s="196"/>
      <c r="AO188" s="197"/>
      <c r="AP188" s="197"/>
      <c r="AQ188" s="198"/>
      <c r="AR188" s="198"/>
    </row>
    <row r="189" spans="1:44" s="182" customFormat="1" ht="14.25" customHeight="1" thickBot="1" x14ac:dyDescent="0.25">
      <c r="A189" s="238"/>
      <c r="B189" s="273"/>
      <c r="C189" s="106"/>
      <c r="D189" s="143" t="s">
        <v>85</v>
      </c>
      <c r="E189" s="167"/>
      <c r="F189" s="167"/>
      <c r="G189" s="167"/>
      <c r="H189" s="167"/>
      <c r="I189" s="167"/>
      <c r="J189" s="167"/>
      <c r="K189" s="167"/>
      <c r="L189" s="167"/>
      <c r="M189" s="167"/>
      <c r="N189" s="167"/>
      <c r="O189" s="167"/>
      <c r="P189" s="167"/>
      <c r="Q189" s="167"/>
      <c r="R189" s="167"/>
      <c r="S189" s="167"/>
      <c r="T189" s="167"/>
      <c r="U189" s="167"/>
      <c r="V189" s="167"/>
      <c r="W189" s="167"/>
      <c r="X189" s="167"/>
      <c r="Y189" s="167"/>
      <c r="Z189" s="167"/>
      <c r="AA189" s="168"/>
      <c r="AB189" s="362"/>
      <c r="AC189" s="363"/>
      <c r="AD189" s="363"/>
      <c r="AE189" s="363"/>
      <c r="AF189" s="364"/>
      <c r="AG189" s="283"/>
      <c r="AH189" s="311" t="s">
        <v>279</v>
      </c>
      <c r="AI189" s="304"/>
      <c r="AJ189" s="283"/>
      <c r="AK189" s="110"/>
      <c r="AL189" s="262"/>
      <c r="AM189" s="197"/>
      <c r="AN189" s="196"/>
      <c r="AO189" s="197"/>
      <c r="AP189" s="197"/>
      <c r="AQ189" s="198"/>
      <c r="AR189" s="198"/>
    </row>
    <row r="190" spans="1:44" s="188" customFormat="1" ht="24" hidden="1" customHeight="1" thickBot="1" x14ac:dyDescent="0.25">
      <c r="A190" s="238"/>
      <c r="B190" s="272"/>
      <c r="C190" s="104"/>
      <c r="D190" s="312"/>
      <c r="E190" s="312"/>
      <c r="F190" s="312"/>
      <c r="G190" s="312"/>
      <c r="H190" s="312"/>
      <c r="I190" s="312"/>
      <c r="J190" s="312"/>
      <c r="K190" s="312"/>
      <c r="L190" s="312"/>
      <c r="M190" s="312"/>
      <c r="N190" s="312"/>
      <c r="O190" s="312"/>
      <c r="P190" s="312"/>
      <c r="Q190" s="312"/>
      <c r="R190" s="312"/>
      <c r="S190" s="312"/>
      <c r="T190" s="312"/>
      <c r="U190" s="312"/>
      <c r="V190" s="312"/>
      <c r="W190" s="312"/>
      <c r="X190" s="312"/>
      <c r="Y190" s="312"/>
      <c r="Z190" s="312"/>
      <c r="AA190" s="312"/>
      <c r="AB190" s="313"/>
      <c r="AC190" s="313"/>
      <c r="AD190" s="314"/>
      <c r="AE190" s="312"/>
      <c r="AF190" s="312"/>
      <c r="AG190" s="312"/>
      <c r="AH190" s="312"/>
      <c r="AI190" s="312"/>
      <c r="AJ190" s="312"/>
      <c r="AK190" s="105"/>
      <c r="AL190" s="260"/>
      <c r="AM190" s="184"/>
      <c r="AN190" s="185"/>
      <c r="AO190" s="184"/>
      <c r="AP190" s="184"/>
      <c r="AQ190" s="186"/>
      <c r="AR190" s="186"/>
    </row>
    <row r="191" spans="1:44" s="188" customFormat="1" ht="24" hidden="1" customHeight="1" thickBot="1" x14ac:dyDescent="0.25">
      <c r="A191" s="237"/>
      <c r="B191" s="272"/>
      <c r="C191" s="104"/>
      <c r="D191" s="47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9"/>
      <c r="Z191" s="49"/>
      <c r="AA191" s="49"/>
      <c r="AB191" s="50"/>
      <c r="AC191" s="50"/>
      <c r="AD191" s="50"/>
      <c r="AE191" s="51"/>
      <c r="AF191" s="51"/>
      <c r="AG191" s="51"/>
      <c r="AH191" s="51"/>
      <c r="AI191" s="51"/>
      <c r="AJ191" s="52"/>
      <c r="AK191" s="105"/>
      <c r="AL191" s="260"/>
      <c r="AM191" s="184"/>
      <c r="AN191" s="185"/>
      <c r="AO191" s="184"/>
      <c r="AP191" s="184"/>
      <c r="AQ191" s="186"/>
      <c r="AR191" s="186"/>
    </row>
    <row r="192" spans="1:44" s="188" customFormat="1" ht="24" hidden="1" customHeight="1" thickBot="1" x14ac:dyDescent="0.25">
      <c r="A192" s="237"/>
      <c r="B192" s="272"/>
      <c r="C192" s="104"/>
      <c r="D192" s="53" t="s">
        <v>91</v>
      </c>
      <c r="E192" s="315"/>
      <c r="F192" s="315" t="s">
        <v>50</v>
      </c>
      <c r="G192" s="316"/>
      <c r="H192" s="312"/>
      <c r="I192" s="312"/>
      <c r="J192" s="401">
        <f>+AB185^0.2</f>
        <v>0</v>
      </c>
      <c r="K192" s="401"/>
      <c r="L192" s="401"/>
      <c r="M192" s="312"/>
      <c r="N192" s="316" t="s">
        <v>51</v>
      </c>
      <c r="O192" s="312"/>
      <c r="P192" s="401">
        <f>2*AB187^0.2</f>
        <v>0</v>
      </c>
      <c r="Q192" s="401"/>
      <c r="R192" s="401"/>
      <c r="S192" s="312"/>
      <c r="T192" s="316" t="s">
        <v>51</v>
      </c>
      <c r="U192" s="312"/>
      <c r="V192" s="401">
        <f>3*AB189^0.2</f>
        <v>0</v>
      </c>
      <c r="W192" s="401"/>
      <c r="X192" s="401"/>
      <c r="Y192" s="312"/>
      <c r="Z192" s="316" t="s">
        <v>50</v>
      </c>
      <c r="AA192" s="312"/>
      <c r="AB192" s="397">
        <f>+J192+P192+V192</f>
        <v>0</v>
      </c>
      <c r="AC192" s="398"/>
      <c r="AD192" s="398"/>
      <c r="AE192" s="398"/>
      <c r="AF192" s="399"/>
      <c r="AG192" s="317"/>
      <c r="AH192" s="317"/>
      <c r="AI192" s="317"/>
      <c r="AJ192" s="54"/>
      <c r="AK192" s="105"/>
      <c r="AL192" s="260"/>
      <c r="AM192" s="232"/>
      <c r="AN192" s="232"/>
      <c r="AO192" s="232"/>
      <c r="AP192" s="184"/>
      <c r="AQ192" s="186"/>
      <c r="AR192" s="186"/>
    </row>
    <row r="193" spans="1:44" s="188" customFormat="1" ht="24" hidden="1" customHeight="1" thickBot="1" x14ac:dyDescent="0.25">
      <c r="A193" s="237"/>
      <c r="B193" s="272"/>
      <c r="C193" s="104"/>
      <c r="D193" s="55"/>
      <c r="E193" s="56"/>
      <c r="F193" s="56"/>
      <c r="G193" s="56"/>
      <c r="H193" s="57"/>
      <c r="I193" s="57"/>
      <c r="J193" s="396" t="s">
        <v>92</v>
      </c>
      <c r="K193" s="396"/>
      <c r="L193" s="396"/>
      <c r="M193" s="57"/>
      <c r="N193" s="57"/>
      <c r="O193" s="177"/>
      <c r="P193" s="396" t="s">
        <v>93</v>
      </c>
      <c r="Q193" s="396"/>
      <c r="R193" s="396"/>
      <c r="S193" s="57"/>
      <c r="T193" s="177"/>
      <c r="U193" s="177"/>
      <c r="V193" s="396" t="s">
        <v>94</v>
      </c>
      <c r="W193" s="396"/>
      <c r="X193" s="396"/>
      <c r="Y193" s="177"/>
      <c r="Z193" s="177"/>
      <c r="AA193" s="177"/>
      <c r="AB193" s="58"/>
      <c r="AC193" s="58"/>
      <c r="AD193" s="59"/>
      <c r="AE193" s="59"/>
      <c r="AF193" s="59"/>
      <c r="AG193" s="59"/>
      <c r="AH193" s="60"/>
      <c r="AI193" s="60"/>
      <c r="AJ193" s="61"/>
      <c r="AK193" s="105"/>
      <c r="AL193" s="260"/>
      <c r="AM193" s="232"/>
      <c r="AN193" s="232"/>
      <c r="AO193" s="232"/>
      <c r="AP193" s="184"/>
      <c r="AQ193" s="186"/>
      <c r="AR193" s="186"/>
    </row>
    <row r="194" spans="1:44" s="188" customFormat="1" ht="24" hidden="1" customHeight="1" thickBot="1" x14ac:dyDescent="0.25">
      <c r="A194" s="237"/>
      <c r="B194" s="272"/>
      <c r="C194" s="104"/>
      <c r="D194" s="312"/>
      <c r="E194" s="312"/>
      <c r="F194" s="312"/>
      <c r="G194" s="312"/>
      <c r="H194" s="312"/>
      <c r="I194" s="312"/>
      <c r="J194" s="312"/>
      <c r="K194" s="312"/>
      <c r="L194" s="312"/>
      <c r="M194" s="312"/>
      <c r="N194" s="312"/>
      <c r="O194" s="312"/>
      <c r="P194" s="312"/>
      <c r="Q194" s="312"/>
      <c r="R194" s="312"/>
      <c r="S194" s="312"/>
      <c r="T194" s="312"/>
      <c r="U194" s="312"/>
      <c r="V194" s="312"/>
      <c r="W194" s="312"/>
      <c r="X194" s="312"/>
      <c r="Y194" s="312"/>
      <c r="Z194" s="312"/>
      <c r="AA194" s="312"/>
      <c r="AB194" s="318"/>
      <c r="AC194" s="318"/>
      <c r="AD194" s="319"/>
      <c r="AE194" s="317"/>
      <c r="AF194" s="317"/>
      <c r="AG194" s="317"/>
      <c r="AH194" s="317"/>
      <c r="AI194" s="317"/>
      <c r="AJ194" s="312"/>
      <c r="AK194" s="105"/>
      <c r="AL194" s="260"/>
      <c r="AM194" s="184"/>
      <c r="AN194" s="185"/>
      <c r="AO194" s="184"/>
      <c r="AP194" s="184"/>
      <c r="AQ194" s="186"/>
      <c r="AR194" s="186"/>
    </row>
    <row r="195" spans="1:44" s="188" customFormat="1" ht="24" hidden="1" customHeight="1" thickBot="1" x14ac:dyDescent="0.25">
      <c r="A195" s="237"/>
      <c r="B195" s="272"/>
      <c r="C195" s="104"/>
      <c r="D195" s="47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9"/>
      <c r="Z195" s="49"/>
      <c r="AA195" s="49"/>
      <c r="AB195" s="50"/>
      <c r="AC195" s="50"/>
      <c r="AD195" s="50"/>
      <c r="AE195" s="51"/>
      <c r="AF195" s="51"/>
      <c r="AG195" s="51"/>
      <c r="AH195" s="51"/>
      <c r="AI195" s="51"/>
      <c r="AJ195" s="52"/>
      <c r="AK195" s="105"/>
      <c r="AL195" s="260"/>
      <c r="AM195" s="184"/>
      <c r="AN195" s="185"/>
      <c r="AO195" s="184"/>
      <c r="AP195" s="184"/>
      <c r="AQ195" s="186"/>
      <c r="AR195" s="186"/>
    </row>
    <row r="196" spans="1:44" s="188" customFormat="1" ht="24" hidden="1" customHeight="1" thickBot="1" x14ac:dyDescent="0.25">
      <c r="A196" s="237"/>
      <c r="B196" s="272"/>
      <c r="C196" s="104"/>
      <c r="D196" s="53" t="s">
        <v>95</v>
      </c>
      <c r="E196" s="315"/>
      <c r="F196" s="315" t="s">
        <v>50</v>
      </c>
      <c r="G196" s="316"/>
      <c r="H196" s="312"/>
      <c r="I196" s="312"/>
      <c r="J196" s="400">
        <v>1</v>
      </c>
      <c r="K196" s="400"/>
      <c r="L196" s="400"/>
      <c r="M196" s="312"/>
      <c r="N196" s="316" t="s">
        <v>51</v>
      </c>
      <c r="O196" s="312"/>
      <c r="P196" s="401">
        <f>+AB180</f>
        <v>0</v>
      </c>
      <c r="Q196" s="401"/>
      <c r="R196" s="401"/>
      <c r="S196" s="312"/>
      <c r="T196" s="316" t="s">
        <v>51</v>
      </c>
      <c r="U196" s="312"/>
      <c r="V196" s="401">
        <f>+AB192</f>
        <v>0</v>
      </c>
      <c r="W196" s="401"/>
      <c r="X196" s="401"/>
      <c r="Y196" s="312"/>
      <c r="Z196" s="316" t="s">
        <v>50</v>
      </c>
      <c r="AA196" s="312"/>
      <c r="AB196" s="397">
        <f>+J196+P196+V196</f>
        <v>1</v>
      </c>
      <c r="AC196" s="398"/>
      <c r="AD196" s="398"/>
      <c r="AE196" s="398"/>
      <c r="AF196" s="399"/>
      <c r="AG196" s="317"/>
      <c r="AH196" s="317"/>
      <c r="AI196" s="317"/>
      <c r="AJ196" s="54"/>
      <c r="AK196" s="105"/>
      <c r="AL196" s="260"/>
      <c r="AM196" s="232"/>
      <c r="AN196" s="232"/>
      <c r="AO196" s="232"/>
      <c r="AP196" s="184"/>
      <c r="AQ196" s="186"/>
      <c r="AR196" s="186"/>
    </row>
    <row r="197" spans="1:44" s="188" customFormat="1" ht="24" hidden="1" customHeight="1" thickBot="1" x14ac:dyDescent="0.25">
      <c r="A197" s="237"/>
      <c r="B197" s="272"/>
      <c r="C197" s="104"/>
      <c r="D197" s="55"/>
      <c r="E197" s="56"/>
      <c r="F197" s="56"/>
      <c r="G197" s="56"/>
      <c r="H197" s="57"/>
      <c r="I197" s="57"/>
      <c r="J197" s="396"/>
      <c r="K197" s="396"/>
      <c r="L197" s="396"/>
      <c r="M197" s="57"/>
      <c r="N197" s="57"/>
      <c r="O197" s="177"/>
      <c r="P197" s="396" t="s">
        <v>86</v>
      </c>
      <c r="Q197" s="396"/>
      <c r="R197" s="396"/>
      <c r="S197" s="57"/>
      <c r="T197" s="177"/>
      <c r="U197" s="177"/>
      <c r="V197" s="396" t="s">
        <v>91</v>
      </c>
      <c r="W197" s="396"/>
      <c r="X197" s="396"/>
      <c r="Y197" s="177"/>
      <c r="Z197" s="177"/>
      <c r="AA197" s="177"/>
      <c r="AB197" s="58"/>
      <c r="AC197" s="58"/>
      <c r="AD197" s="59"/>
      <c r="AE197" s="59"/>
      <c r="AF197" s="59"/>
      <c r="AG197" s="59"/>
      <c r="AH197" s="60"/>
      <c r="AI197" s="60"/>
      <c r="AJ197" s="61"/>
      <c r="AK197" s="105"/>
      <c r="AL197" s="260"/>
      <c r="AM197" s="232"/>
      <c r="AN197" s="232"/>
      <c r="AO197" s="232"/>
      <c r="AP197" s="184"/>
      <c r="AQ197" s="186"/>
      <c r="AR197" s="186"/>
    </row>
    <row r="198" spans="1:44" s="188" customFormat="1" ht="24" hidden="1" customHeight="1" x14ac:dyDescent="0.2">
      <c r="A198" s="237"/>
      <c r="B198" s="272"/>
      <c r="C198" s="104"/>
      <c r="D198" s="320"/>
      <c r="E198" s="312"/>
      <c r="F198" s="312"/>
      <c r="G198" s="312"/>
      <c r="H198" s="312"/>
      <c r="I198" s="312"/>
      <c r="J198" s="312"/>
      <c r="K198" s="312"/>
      <c r="L198" s="312"/>
      <c r="M198" s="312"/>
      <c r="N198" s="312"/>
      <c r="O198" s="312"/>
      <c r="P198" s="312"/>
      <c r="Q198" s="312"/>
      <c r="R198" s="312"/>
      <c r="S198" s="312"/>
      <c r="T198" s="312"/>
      <c r="U198" s="312"/>
      <c r="V198" s="312"/>
      <c r="W198" s="312"/>
      <c r="X198" s="312"/>
      <c r="Y198" s="312"/>
      <c r="Z198" s="312"/>
      <c r="AA198" s="312"/>
      <c r="AB198" s="317"/>
      <c r="AC198" s="317"/>
      <c r="AD198" s="317"/>
      <c r="AE198" s="317"/>
      <c r="AF198" s="317"/>
      <c r="AG198" s="317"/>
      <c r="AH198" s="317"/>
      <c r="AI198" s="317"/>
      <c r="AJ198" s="312"/>
      <c r="AK198" s="105"/>
      <c r="AL198" s="260"/>
      <c r="AM198" s="184"/>
      <c r="AN198" s="185"/>
      <c r="AO198" s="184"/>
      <c r="AP198" s="184"/>
      <c r="AQ198" s="186"/>
      <c r="AR198" s="186"/>
    </row>
    <row r="199" spans="1:44" s="188" customFormat="1" ht="24" hidden="1" customHeight="1" x14ac:dyDescent="0.2">
      <c r="A199" s="237"/>
      <c r="B199" s="272"/>
      <c r="C199" s="125"/>
      <c r="D199" s="62" t="s">
        <v>96</v>
      </c>
      <c r="E199" s="312"/>
      <c r="F199" s="312"/>
      <c r="G199" s="312"/>
      <c r="H199" s="312"/>
      <c r="I199" s="312"/>
      <c r="J199" s="312"/>
      <c r="K199" s="312"/>
      <c r="L199" s="312"/>
      <c r="M199" s="312"/>
      <c r="N199" s="312"/>
      <c r="O199" s="312"/>
      <c r="P199" s="312"/>
      <c r="Q199" s="312"/>
      <c r="R199" s="312"/>
      <c r="S199" s="312"/>
      <c r="T199" s="312"/>
      <c r="U199" s="312"/>
      <c r="V199" s="312"/>
      <c r="W199" s="312"/>
      <c r="X199" s="312"/>
      <c r="Y199" s="312"/>
      <c r="Z199" s="312"/>
      <c r="AA199" s="312"/>
      <c r="AB199" s="317"/>
      <c r="AC199" s="317"/>
      <c r="AD199" s="317"/>
      <c r="AE199" s="317"/>
      <c r="AF199" s="317"/>
      <c r="AG199" s="317"/>
      <c r="AH199" s="317"/>
      <c r="AI199" s="317"/>
      <c r="AJ199" s="312"/>
      <c r="AK199" s="105"/>
      <c r="AL199" s="260"/>
      <c r="AM199" s="184"/>
      <c r="AN199" s="185"/>
      <c r="AO199" s="184"/>
      <c r="AP199" s="184"/>
      <c r="AQ199" s="186"/>
      <c r="AR199" s="186"/>
    </row>
    <row r="200" spans="1:44" s="188" customFormat="1" ht="24" hidden="1" customHeight="1" thickBot="1" x14ac:dyDescent="0.25">
      <c r="A200" s="237"/>
      <c r="B200" s="272"/>
      <c r="C200" s="125"/>
      <c r="D200" s="320"/>
      <c r="E200" s="312"/>
      <c r="F200" s="312"/>
      <c r="G200" s="312"/>
      <c r="H200" s="312"/>
      <c r="I200" s="312"/>
      <c r="J200" s="312"/>
      <c r="K200" s="312"/>
      <c r="L200" s="312"/>
      <c r="M200" s="312"/>
      <c r="N200" s="312"/>
      <c r="O200" s="312"/>
      <c r="P200" s="312"/>
      <c r="Q200" s="312"/>
      <c r="R200" s="312"/>
      <c r="S200" s="312"/>
      <c r="T200" s="312"/>
      <c r="U200" s="312"/>
      <c r="V200" s="312"/>
      <c r="W200" s="312"/>
      <c r="X200" s="312"/>
      <c r="Y200" s="312"/>
      <c r="Z200" s="312"/>
      <c r="AA200" s="312"/>
      <c r="AB200" s="317"/>
      <c r="AC200" s="317"/>
      <c r="AD200" s="317"/>
      <c r="AE200" s="317"/>
      <c r="AF200" s="317"/>
      <c r="AG200" s="317"/>
      <c r="AH200" s="317"/>
      <c r="AI200" s="317"/>
      <c r="AJ200" s="312"/>
      <c r="AK200" s="105"/>
      <c r="AL200" s="260"/>
      <c r="AM200" s="184"/>
      <c r="AN200" s="185"/>
      <c r="AO200" s="184"/>
      <c r="AP200" s="184"/>
      <c r="AQ200" s="186"/>
      <c r="AR200" s="186"/>
    </row>
    <row r="201" spans="1:44" s="188" customFormat="1" ht="24" hidden="1" customHeight="1" thickTop="1" thickBot="1" x14ac:dyDescent="0.25">
      <c r="A201" s="237"/>
      <c r="B201" s="272"/>
      <c r="C201" s="104"/>
      <c r="D201" s="63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5"/>
      <c r="Z201" s="65"/>
      <c r="AA201" s="65"/>
      <c r="AB201" s="66"/>
      <c r="AC201" s="66"/>
      <c r="AD201" s="66"/>
      <c r="AE201" s="67"/>
      <c r="AF201" s="67"/>
      <c r="AG201" s="67"/>
      <c r="AH201" s="67"/>
      <c r="AI201" s="67"/>
      <c r="AJ201" s="68"/>
      <c r="AK201" s="105"/>
      <c r="AL201" s="260"/>
      <c r="AM201" s="184"/>
      <c r="AN201" s="185"/>
      <c r="AO201" s="184"/>
      <c r="AP201" s="184"/>
      <c r="AQ201" s="186"/>
      <c r="AR201" s="186"/>
    </row>
    <row r="202" spans="1:44" s="188" customFormat="1" ht="13.5" hidden="1" customHeight="1" x14ac:dyDescent="0.2">
      <c r="A202" s="237"/>
      <c r="B202" s="272"/>
      <c r="C202" s="104"/>
      <c r="D202" s="69"/>
      <c r="E202" s="320"/>
      <c r="F202" s="320"/>
      <c r="G202" s="320"/>
      <c r="H202" s="320"/>
      <c r="I202" s="320"/>
      <c r="J202" s="320"/>
      <c r="K202" s="320"/>
      <c r="L202" s="320"/>
      <c r="M202" s="320"/>
      <c r="N202" s="320"/>
      <c r="O202" s="320"/>
      <c r="P202" s="320"/>
      <c r="Q202" s="320"/>
      <c r="R202" s="320"/>
      <c r="S202" s="320"/>
      <c r="T202" s="320"/>
      <c r="U202" s="320"/>
      <c r="V202" s="320"/>
      <c r="W202" s="320"/>
      <c r="X202" s="320"/>
      <c r="Y202" s="312"/>
      <c r="Z202" s="312"/>
      <c r="AA202" s="312"/>
      <c r="AB202" s="416">
        <f>+H203*P203*V203</f>
        <v>82868.399999999994</v>
      </c>
      <c r="AC202" s="417"/>
      <c r="AD202" s="417"/>
      <c r="AE202" s="417"/>
      <c r="AF202" s="417"/>
      <c r="AG202" s="417"/>
      <c r="AH202" s="417"/>
      <c r="AI202" s="418"/>
      <c r="AJ202" s="70"/>
      <c r="AK202" s="105"/>
      <c r="AL202" s="260"/>
      <c r="AM202" s="184"/>
      <c r="AN202" s="185"/>
      <c r="AO202" s="184"/>
      <c r="AP202" s="184"/>
      <c r="AQ202" s="186"/>
      <c r="AR202" s="186"/>
    </row>
    <row r="203" spans="1:44" s="188" customFormat="1" ht="10.5" hidden="1" customHeight="1" thickBot="1" x14ac:dyDescent="0.25">
      <c r="A203" s="237"/>
      <c r="B203" s="272"/>
      <c r="C203" s="104"/>
      <c r="D203" s="69" t="s">
        <v>97</v>
      </c>
      <c r="E203" s="315"/>
      <c r="F203" s="315"/>
      <c r="G203" s="315" t="s">
        <v>50</v>
      </c>
      <c r="H203" s="425">
        <f>+I129</f>
        <v>82868.399999999994</v>
      </c>
      <c r="I203" s="425"/>
      <c r="J203" s="425"/>
      <c r="K203" s="425"/>
      <c r="L203" s="425"/>
      <c r="M203" s="312"/>
      <c r="N203" s="316" t="s">
        <v>75</v>
      </c>
      <c r="O203" s="312"/>
      <c r="P203" s="401">
        <f>+AD166</f>
        <v>1</v>
      </c>
      <c r="Q203" s="401"/>
      <c r="R203" s="401"/>
      <c r="S203" s="312"/>
      <c r="T203" s="316" t="s">
        <v>75</v>
      </c>
      <c r="U203" s="312"/>
      <c r="V203" s="401">
        <f>+AB196</f>
        <v>1</v>
      </c>
      <c r="W203" s="401"/>
      <c r="X203" s="401"/>
      <c r="Y203" s="312"/>
      <c r="Z203" s="316" t="s">
        <v>50</v>
      </c>
      <c r="AA203" s="312"/>
      <c r="AB203" s="419"/>
      <c r="AC203" s="420"/>
      <c r="AD203" s="420"/>
      <c r="AE203" s="420"/>
      <c r="AF203" s="420"/>
      <c r="AG203" s="420"/>
      <c r="AH203" s="420"/>
      <c r="AI203" s="421"/>
      <c r="AJ203" s="70"/>
      <c r="AK203" s="105"/>
      <c r="AL203" s="260"/>
      <c r="AM203" s="232"/>
      <c r="AN203" s="232"/>
      <c r="AO203" s="232"/>
      <c r="AP203" s="184"/>
      <c r="AQ203" s="186"/>
      <c r="AR203" s="186"/>
    </row>
    <row r="204" spans="1:44" s="188" customFormat="1" ht="11.25" hidden="1" customHeight="1" thickBot="1" x14ac:dyDescent="0.25">
      <c r="A204" s="237"/>
      <c r="B204" s="272"/>
      <c r="C204" s="104"/>
      <c r="D204" s="69"/>
      <c r="E204" s="320"/>
      <c r="F204" s="320"/>
      <c r="G204" s="320"/>
      <c r="H204" s="400" t="s">
        <v>60</v>
      </c>
      <c r="I204" s="400"/>
      <c r="J204" s="400"/>
      <c r="K204" s="400"/>
      <c r="L204" s="400"/>
      <c r="M204" s="312"/>
      <c r="N204" s="312"/>
      <c r="O204" s="315"/>
      <c r="P204" s="439" t="s">
        <v>74</v>
      </c>
      <c r="Q204" s="439"/>
      <c r="R204" s="439"/>
      <c r="S204" s="312"/>
      <c r="T204" s="315"/>
      <c r="U204" s="315"/>
      <c r="V204" s="439" t="s">
        <v>95</v>
      </c>
      <c r="W204" s="439"/>
      <c r="X204" s="439"/>
      <c r="Y204" s="315"/>
      <c r="Z204" s="315"/>
      <c r="AA204" s="315"/>
      <c r="AB204" s="422"/>
      <c r="AC204" s="423"/>
      <c r="AD204" s="423"/>
      <c r="AE204" s="423"/>
      <c r="AF204" s="423"/>
      <c r="AG204" s="423"/>
      <c r="AH204" s="423"/>
      <c r="AI204" s="424"/>
      <c r="AJ204" s="70"/>
      <c r="AK204" s="105"/>
      <c r="AL204" s="260"/>
      <c r="AM204" s="232"/>
      <c r="AN204" s="232"/>
      <c r="AO204" s="232"/>
      <c r="AP204" s="184"/>
      <c r="AQ204" s="186"/>
      <c r="AR204" s="186"/>
    </row>
    <row r="205" spans="1:44" s="188" customFormat="1" ht="16.5" hidden="1" customHeight="1" thickBot="1" x14ac:dyDescent="0.25">
      <c r="A205" s="237"/>
      <c r="B205" s="272"/>
      <c r="C205" s="104"/>
      <c r="D205" s="69"/>
      <c r="E205" s="320"/>
      <c r="F205" s="320"/>
      <c r="G205" s="320"/>
      <c r="H205" s="312"/>
      <c r="I205" s="312"/>
      <c r="J205" s="181"/>
      <c r="K205" s="181"/>
      <c r="L205" s="181"/>
      <c r="M205" s="312"/>
      <c r="N205" s="312"/>
      <c r="O205" s="315"/>
      <c r="P205" s="315"/>
      <c r="Q205" s="315"/>
      <c r="R205" s="315"/>
      <c r="S205" s="312"/>
      <c r="T205" s="315"/>
      <c r="U205" s="315"/>
      <c r="V205" s="315"/>
      <c r="W205" s="315"/>
      <c r="X205" s="315"/>
      <c r="Y205" s="315"/>
      <c r="Z205" s="315"/>
      <c r="AA205" s="315"/>
      <c r="AB205" s="317"/>
      <c r="AC205" s="317"/>
      <c r="AD205" s="321"/>
      <c r="AE205" s="321"/>
      <c r="AF205" s="321"/>
      <c r="AG205" s="321"/>
      <c r="AH205" s="322"/>
      <c r="AI205" s="322"/>
      <c r="AJ205" s="70"/>
      <c r="AK205" s="105"/>
      <c r="AL205" s="260"/>
      <c r="AM205" s="232"/>
      <c r="AN205" s="232"/>
      <c r="AO205" s="232"/>
      <c r="AP205" s="184"/>
      <c r="AQ205" s="186"/>
      <c r="AR205" s="186"/>
    </row>
    <row r="206" spans="1:44" s="208" customFormat="1" ht="9.75" customHeight="1" thickBot="1" x14ac:dyDescent="0.25">
      <c r="A206" s="241"/>
      <c r="B206" s="276"/>
      <c r="C206" s="115"/>
      <c r="D206" s="435" t="s">
        <v>0</v>
      </c>
      <c r="E206" s="436"/>
      <c r="F206" s="436"/>
      <c r="G206" s="436"/>
      <c r="H206" s="436"/>
      <c r="I206" s="436"/>
      <c r="J206" s="436"/>
      <c r="K206" s="436"/>
      <c r="L206" s="436"/>
      <c r="M206" s="436"/>
      <c r="N206" s="436"/>
      <c r="O206" s="436"/>
      <c r="P206" s="437"/>
      <c r="Q206" s="323"/>
      <c r="R206" s="433" t="s">
        <v>366</v>
      </c>
      <c r="S206" s="434"/>
      <c r="T206" s="434"/>
      <c r="U206" s="323"/>
      <c r="V206" s="323"/>
      <c r="W206" s="323"/>
      <c r="X206" s="323"/>
      <c r="Y206" s="323"/>
      <c r="Z206" s="323"/>
      <c r="AA206" s="323"/>
      <c r="AB206" s="407">
        <f>+IF(AB202=82868.4,0,AB202)</f>
        <v>0</v>
      </c>
      <c r="AC206" s="408"/>
      <c r="AD206" s="408"/>
      <c r="AE206" s="408"/>
      <c r="AF206" s="408"/>
      <c r="AG206" s="408"/>
      <c r="AH206" s="408"/>
      <c r="AI206" s="409"/>
      <c r="AJ206" s="287"/>
      <c r="AK206" s="116"/>
      <c r="AL206" s="265"/>
      <c r="AM206" s="233"/>
      <c r="AN206" s="233"/>
      <c r="AO206" s="233"/>
      <c r="AP206" s="205"/>
      <c r="AQ206" s="207"/>
      <c r="AR206" s="207"/>
    </row>
    <row r="207" spans="1:44" s="188" customFormat="1" ht="3.75" customHeight="1" thickBot="1" x14ac:dyDescent="0.25">
      <c r="A207" s="238"/>
      <c r="B207" s="272"/>
      <c r="C207" s="104"/>
      <c r="D207" s="315"/>
      <c r="E207" s="315"/>
      <c r="F207" s="315"/>
      <c r="G207" s="315"/>
      <c r="H207" s="315"/>
      <c r="I207" s="315"/>
      <c r="J207" s="315"/>
      <c r="K207" s="315"/>
      <c r="L207" s="315"/>
      <c r="M207" s="315"/>
      <c r="N207" s="315"/>
      <c r="O207" s="315"/>
      <c r="P207" s="315"/>
      <c r="Q207" s="315"/>
      <c r="R207" s="433"/>
      <c r="S207" s="434"/>
      <c r="T207" s="434"/>
      <c r="U207" s="323"/>
      <c r="V207" s="323"/>
      <c r="W207" s="323"/>
      <c r="X207" s="323"/>
      <c r="Y207" s="323"/>
      <c r="Z207" s="323"/>
      <c r="AA207" s="323"/>
      <c r="AB207" s="410"/>
      <c r="AC207" s="411"/>
      <c r="AD207" s="411"/>
      <c r="AE207" s="411"/>
      <c r="AF207" s="411"/>
      <c r="AG207" s="411"/>
      <c r="AH207" s="411"/>
      <c r="AI207" s="412"/>
      <c r="AJ207" s="320"/>
      <c r="AK207" s="105"/>
      <c r="AL207" s="260"/>
      <c r="AM207" s="232"/>
      <c r="AN207" s="232"/>
      <c r="AO207" s="232"/>
      <c r="AP207" s="184"/>
      <c r="AQ207" s="186"/>
      <c r="AR207" s="186"/>
    </row>
    <row r="208" spans="1:44" s="188" customFormat="1" ht="15" customHeight="1" thickBot="1" x14ac:dyDescent="0.25">
      <c r="A208" s="238"/>
      <c r="B208" s="272"/>
      <c r="C208" s="104"/>
      <c r="D208" s="362"/>
      <c r="E208" s="363"/>
      <c r="F208" s="363"/>
      <c r="G208" s="363"/>
      <c r="H208" s="364"/>
      <c r="I208" s="282"/>
      <c r="J208" s="324"/>
      <c r="K208" s="309" t="s">
        <v>329</v>
      </c>
      <c r="L208" s="282"/>
      <c r="M208" s="324"/>
      <c r="N208" s="309" t="s">
        <v>278</v>
      </c>
      <c r="O208" s="297"/>
      <c r="P208" s="315"/>
      <c r="Q208" s="315"/>
      <c r="R208" s="429" t="s">
        <v>367</v>
      </c>
      <c r="S208" s="429"/>
      <c r="T208" s="429"/>
      <c r="U208" s="429"/>
      <c r="V208" s="429"/>
      <c r="W208" s="429"/>
      <c r="X208" s="429"/>
      <c r="Y208" s="429"/>
      <c r="Z208" s="429"/>
      <c r="AA208" s="430"/>
      <c r="AB208" s="410"/>
      <c r="AC208" s="411"/>
      <c r="AD208" s="411"/>
      <c r="AE208" s="411"/>
      <c r="AF208" s="411"/>
      <c r="AG208" s="411"/>
      <c r="AH208" s="411"/>
      <c r="AI208" s="412"/>
      <c r="AJ208" s="320"/>
      <c r="AK208" s="105"/>
      <c r="AL208" s="260"/>
      <c r="AM208" s="232"/>
      <c r="AN208" s="232"/>
      <c r="AO208" s="232"/>
      <c r="AP208" s="184"/>
      <c r="AQ208" s="186"/>
      <c r="AR208" s="186"/>
    </row>
    <row r="209" spans="1:44" s="188" customFormat="1" ht="3.75" customHeight="1" thickBot="1" x14ac:dyDescent="0.25">
      <c r="A209" s="238"/>
      <c r="B209" s="272"/>
      <c r="C209" s="104"/>
      <c r="D209" s="325"/>
      <c r="E209" s="325"/>
      <c r="F209" s="325"/>
      <c r="G209" s="325"/>
      <c r="H209" s="325"/>
      <c r="I209" s="325"/>
      <c r="J209" s="325"/>
      <c r="K209" s="325"/>
      <c r="L209" s="325"/>
      <c r="M209" s="315"/>
      <c r="N209" s="315"/>
      <c r="O209" s="315"/>
      <c r="P209" s="315"/>
      <c r="Q209" s="315"/>
      <c r="R209" s="431"/>
      <c r="S209" s="431"/>
      <c r="T209" s="431"/>
      <c r="U209" s="431"/>
      <c r="V209" s="431"/>
      <c r="W209" s="431"/>
      <c r="X209" s="431"/>
      <c r="Y209" s="431"/>
      <c r="Z209" s="431"/>
      <c r="AA209" s="432"/>
      <c r="AB209" s="413"/>
      <c r="AC209" s="414"/>
      <c r="AD209" s="414"/>
      <c r="AE209" s="414"/>
      <c r="AF209" s="414"/>
      <c r="AG209" s="414"/>
      <c r="AH209" s="414"/>
      <c r="AI209" s="415"/>
      <c r="AJ209" s="320"/>
      <c r="AK209" s="105"/>
      <c r="AL209" s="260"/>
      <c r="AM209" s="232"/>
      <c r="AN209" s="232"/>
      <c r="AO209" s="232"/>
      <c r="AP209" s="184"/>
      <c r="AQ209" s="186"/>
      <c r="AR209" s="186"/>
    </row>
    <row r="210" spans="1:44" s="188" customFormat="1" ht="13.5" thickBot="1" x14ac:dyDescent="0.25">
      <c r="A210" s="238"/>
      <c r="B210" s="272"/>
      <c r="C210" s="126"/>
      <c r="D210" s="127" t="s">
        <v>356</v>
      </c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8"/>
      <c r="T210" s="128"/>
      <c r="U210" s="128"/>
      <c r="V210" s="128"/>
      <c r="W210" s="128"/>
      <c r="X210" s="128"/>
      <c r="Y210" s="128"/>
      <c r="Z210" s="128"/>
      <c r="AA210" s="128"/>
      <c r="AB210" s="128"/>
      <c r="AC210" s="128"/>
      <c r="AD210" s="128"/>
      <c r="AE210" s="128"/>
      <c r="AF210" s="128"/>
      <c r="AG210" s="128"/>
      <c r="AH210" s="128"/>
      <c r="AI210" s="128"/>
      <c r="AJ210" s="128"/>
      <c r="AK210" s="129"/>
      <c r="AL210" s="260"/>
      <c r="AM210" s="184"/>
      <c r="AN210" s="185"/>
      <c r="AO210" s="184"/>
      <c r="AP210" s="184"/>
      <c r="AQ210" s="186"/>
      <c r="AR210" s="186"/>
    </row>
    <row r="211" spans="1:44" s="188" customFormat="1" ht="12.75" hidden="1" customHeight="1" x14ac:dyDescent="0.2">
      <c r="A211" s="71"/>
      <c r="B211" s="278"/>
      <c r="C211" s="326"/>
      <c r="D211" s="327"/>
      <c r="E211" s="327"/>
      <c r="F211" s="327"/>
      <c r="G211" s="327"/>
      <c r="H211" s="327"/>
      <c r="I211" s="327"/>
      <c r="J211" s="327"/>
      <c r="K211" s="327"/>
      <c r="L211" s="327"/>
      <c r="M211" s="327"/>
      <c r="N211" s="327"/>
      <c r="O211" s="327"/>
      <c r="P211" s="327"/>
      <c r="Q211" s="327"/>
      <c r="R211" s="327"/>
      <c r="S211" s="327"/>
      <c r="T211" s="327"/>
      <c r="U211" s="327"/>
      <c r="V211" s="327"/>
      <c r="W211" s="327"/>
      <c r="X211" s="327"/>
      <c r="Y211" s="327"/>
      <c r="Z211" s="327"/>
      <c r="AA211" s="327"/>
      <c r="AB211" s="327"/>
      <c r="AC211" s="327"/>
      <c r="AD211" s="327"/>
      <c r="AE211" s="327"/>
      <c r="AF211" s="327"/>
      <c r="AG211" s="327"/>
      <c r="AH211" s="327"/>
      <c r="AI211" s="327"/>
      <c r="AJ211" s="327"/>
      <c r="AK211" s="326"/>
      <c r="AL211" s="271"/>
    </row>
    <row r="212" spans="1:44" s="188" customFormat="1" ht="12.75" hidden="1" customHeight="1" x14ac:dyDescent="0.2">
      <c r="A212" s="71"/>
      <c r="B212" s="278"/>
      <c r="C212"/>
      <c r="D212" s="325"/>
      <c r="E212" s="325"/>
      <c r="F212" s="325"/>
      <c r="G212" s="325"/>
      <c r="H212" s="325"/>
      <c r="I212" s="325"/>
      <c r="J212" s="325"/>
      <c r="K212" s="325"/>
      <c r="L212" s="325"/>
      <c r="M212" s="325"/>
      <c r="N212" s="325"/>
      <c r="O212" s="325"/>
      <c r="P212" s="325"/>
      <c r="Q212" s="325"/>
      <c r="R212" s="325"/>
      <c r="S212" s="325"/>
      <c r="T212" s="325"/>
      <c r="U212" s="325"/>
      <c r="V212" s="325"/>
      <c r="W212" s="325"/>
      <c r="X212" s="325"/>
      <c r="Y212" s="325"/>
      <c r="Z212" s="325"/>
      <c r="AA212" s="325"/>
      <c r="AB212" s="325"/>
      <c r="AC212" s="325"/>
      <c r="AD212" s="325"/>
      <c r="AE212" s="325"/>
      <c r="AF212" s="325"/>
      <c r="AG212" s="325"/>
      <c r="AH212" s="325"/>
      <c r="AI212" s="325"/>
      <c r="AJ212" s="325"/>
      <c r="AK212"/>
      <c r="AL212" s="271"/>
    </row>
    <row r="213" spans="1:44" s="188" customFormat="1" ht="12.75" hidden="1" customHeight="1" x14ac:dyDescent="0.2">
      <c r="A213" s="71"/>
      <c r="B213" s="278"/>
      <c r="C213"/>
      <c r="D213" s="325"/>
      <c r="E213" s="325"/>
      <c r="F213" s="325"/>
      <c r="G213" s="325"/>
      <c r="H213" s="325"/>
      <c r="I213" s="325"/>
      <c r="J213" s="325"/>
      <c r="K213" s="325"/>
      <c r="L213" s="325"/>
      <c r="M213" s="325"/>
      <c r="N213" s="325"/>
      <c r="O213" s="325"/>
      <c r="P213" s="325"/>
      <c r="Q213" s="325"/>
      <c r="R213" s="325"/>
      <c r="S213" s="325"/>
      <c r="T213" s="325"/>
      <c r="U213" s="325"/>
      <c r="V213" s="325"/>
      <c r="W213" s="325"/>
      <c r="X213" s="325"/>
      <c r="Y213" s="325"/>
      <c r="Z213" s="325"/>
      <c r="AA213" s="325"/>
      <c r="AB213" s="325"/>
      <c r="AC213" s="325"/>
      <c r="AD213" s="325"/>
      <c r="AE213" s="325"/>
      <c r="AF213" s="325"/>
      <c r="AG213" s="325"/>
      <c r="AH213" s="325"/>
      <c r="AI213" s="325"/>
      <c r="AJ213" s="325"/>
      <c r="AK213"/>
      <c r="AL213" s="271"/>
    </row>
    <row r="214" spans="1:44" s="188" customFormat="1" ht="13.5" thickBot="1" x14ac:dyDescent="0.25">
      <c r="A214" s="72"/>
      <c r="B214" s="328"/>
      <c r="C214" s="329"/>
      <c r="D214" s="330"/>
      <c r="E214" s="330"/>
      <c r="F214" s="330"/>
      <c r="G214" s="330"/>
      <c r="H214" s="330"/>
      <c r="I214" s="330"/>
      <c r="J214" s="330"/>
      <c r="K214" s="330"/>
      <c r="L214" s="330"/>
      <c r="M214" s="330"/>
      <c r="N214" s="330"/>
      <c r="O214" s="330"/>
      <c r="P214" s="330"/>
      <c r="Q214" s="330"/>
      <c r="R214" s="330"/>
      <c r="S214" s="330"/>
      <c r="T214" s="330"/>
      <c r="U214" s="330"/>
      <c r="V214" s="330"/>
      <c r="W214" s="330"/>
      <c r="X214" s="330"/>
      <c r="Y214" s="330"/>
      <c r="Z214" s="330"/>
      <c r="AA214" s="330"/>
      <c r="AB214" s="330"/>
      <c r="AC214" s="330"/>
      <c r="AD214" s="330"/>
      <c r="AE214" s="330"/>
      <c r="AF214" s="330"/>
      <c r="AG214" s="330"/>
      <c r="AH214" s="330"/>
      <c r="AI214" s="330"/>
      <c r="AJ214" s="330"/>
      <c r="AK214" s="329"/>
      <c r="AL214" s="331"/>
    </row>
    <row r="215" spans="1:44" hidden="1" x14ac:dyDescent="0.2">
      <c r="D215" s="236"/>
      <c r="E215" s="236"/>
      <c r="F215" s="236"/>
      <c r="G215" s="236"/>
      <c r="H215" s="236"/>
      <c r="I215" s="236"/>
      <c r="J215" s="236"/>
      <c r="K215" s="236"/>
      <c r="L215" s="236"/>
      <c r="M215" s="236"/>
      <c r="N215" s="236"/>
      <c r="O215" s="236"/>
      <c r="P215" s="236"/>
      <c r="Q215" s="236"/>
      <c r="R215" s="236"/>
      <c r="S215" s="236"/>
      <c r="T215" s="236"/>
      <c r="U215" s="236"/>
      <c r="V215" s="236"/>
      <c r="W215" s="236"/>
      <c r="X215" s="236"/>
      <c r="Y215" s="236"/>
      <c r="Z215" s="236"/>
      <c r="AA215" s="236"/>
      <c r="AB215" s="236"/>
      <c r="AC215" s="236"/>
      <c r="AD215" s="236"/>
      <c r="AE215" s="236"/>
      <c r="AF215" s="236"/>
      <c r="AG215" s="236"/>
      <c r="AH215" s="236"/>
      <c r="AI215" s="236"/>
      <c r="AJ215" s="236"/>
    </row>
  </sheetData>
  <sheetProtection algorithmName="SHA-512" hashValue="nY0cdYVplBUw3aCREPjDuPrbfbI6RjWlGwwdUMndLRy6ZxnuzMUIQw+HPjbpUmWAWz35Aqu3q5BA9zxzM56erg==" saltValue="/1ux8awY2DpSyV3XNnfBBQ==" spinCount="100000" sheet="1" selectLockedCells="1"/>
  <mergeCells count="123">
    <mergeCell ref="AL132:AL134"/>
    <mergeCell ref="AL114:AL116"/>
    <mergeCell ref="AL110:AL112"/>
    <mergeCell ref="AL106:AL109"/>
    <mergeCell ref="H120:I120"/>
    <mergeCell ref="E58:AJ58"/>
    <mergeCell ref="E62:AJ62"/>
    <mergeCell ref="W77:AA77"/>
    <mergeCell ref="AI6:AJ6"/>
    <mergeCell ref="D21:AJ21"/>
    <mergeCell ref="D23:AC23"/>
    <mergeCell ref="D25:AC25"/>
    <mergeCell ref="D36:AJ36"/>
    <mergeCell ref="E55:AJ56"/>
    <mergeCell ref="D69:F75"/>
    <mergeCell ref="L19:M19"/>
    <mergeCell ref="D19:E19"/>
    <mergeCell ref="AC9:AJ9"/>
    <mergeCell ref="D11:AB11"/>
    <mergeCell ref="D13:AJ13"/>
    <mergeCell ref="AC11:AJ11"/>
    <mergeCell ref="D9:AB9"/>
    <mergeCell ref="AD25:AJ25"/>
    <mergeCell ref="U111:AE115"/>
    <mergeCell ref="T120:U120"/>
    <mergeCell ref="N78:O78"/>
    <mergeCell ref="T78:U78"/>
    <mergeCell ref="Q78:R78"/>
    <mergeCell ref="E53:AJ53"/>
    <mergeCell ref="AC119:AI119"/>
    <mergeCell ref="D77:V77"/>
    <mergeCell ref="AA128:AC128"/>
    <mergeCell ref="U132:AE134"/>
    <mergeCell ref="I129:O129"/>
    <mergeCell ref="K120:L120"/>
    <mergeCell ref="N120:O120"/>
    <mergeCell ref="Q120:R120"/>
    <mergeCell ref="F19:G19"/>
    <mergeCell ref="D17:S17"/>
    <mergeCell ref="K78:L78"/>
    <mergeCell ref="H78:I78"/>
    <mergeCell ref="U107:AE109"/>
    <mergeCell ref="AD23:AJ23"/>
    <mergeCell ref="N119:O119"/>
    <mergeCell ref="W119:AA119"/>
    <mergeCell ref="Q119:R119"/>
    <mergeCell ref="T18:AJ18"/>
    <mergeCell ref="N19:O19"/>
    <mergeCell ref="H19:I19"/>
    <mergeCell ref="J19:K19"/>
    <mergeCell ref="P19:Q19"/>
    <mergeCell ref="T19:AJ19"/>
    <mergeCell ref="R19:S19"/>
    <mergeCell ref="AB206:AI209"/>
    <mergeCell ref="AB202:AI204"/>
    <mergeCell ref="H203:L203"/>
    <mergeCell ref="P203:R203"/>
    <mergeCell ref="V203:X203"/>
    <mergeCell ref="AB180:AF180"/>
    <mergeCell ref="D208:H208"/>
    <mergeCell ref="R208:AA209"/>
    <mergeCell ref="R206:T207"/>
    <mergeCell ref="D206:P206"/>
    <mergeCell ref="H204:L204"/>
    <mergeCell ref="V192:X192"/>
    <mergeCell ref="P193:R193"/>
    <mergeCell ref="V193:X193"/>
    <mergeCell ref="J193:L193"/>
    <mergeCell ref="AB187:AF187"/>
    <mergeCell ref="P192:R192"/>
    <mergeCell ref="J180:L180"/>
    <mergeCell ref="J181:L181"/>
    <mergeCell ref="P181:R181"/>
    <mergeCell ref="V181:X181"/>
    <mergeCell ref="AB192:AF192"/>
    <mergeCell ref="P204:R204"/>
    <mergeCell ref="V204:X204"/>
    <mergeCell ref="J197:L197"/>
    <mergeCell ref="P197:R197"/>
    <mergeCell ref="V197:X197"/>
    <mergeCell ref="AB196:AF196"/>
    <mergeCell ref="T166:V166"/>
    <mergeCell ref="J196:L196"/>
    <mergeCell ref="P196:R196"/>
    <mergeCell ref="V196:X196"/>
    <mergeCell ref="AD166:AH166"/>
    <mergeCell ref="AB173:AF173"/>
    <mergeCell ref="AB175:AF175"/>
    <mergeCell ref="H167:J167"/>
    <mergeCell ref="T167:V167"/>
    <mergeCell ref="X166:Z166"/>
    <mergeCell ref="L167:N167"/>
    <mergeCell ref="P167:R167"/>
    <mergeCell ref="J192:L192"/>
    <mergeCell ref="P180:R180"/>
    <mergeCell ref="V180:X180"/>
    <mergeCell ref="X167:Z167"/>
    <mergeCell ref="H166:J166"/>
    <mergeCell ref="L166:N166"/>
    <mergeCell ref="Z6:AH6"/>
    <mergeCell ref="D5:AJ5"/>
    <mergeCell ref="B1:AL1"/>
    <mergeCell ref="D4:AJ4"/>
    <mergeCell ref="K119:L119"/>
    <mergeCell ref="AB177:AF177"/>
    <mergeCell ref="AB185:AF185"/>
    <mergeCell ref="P166:R166"/>
    <mergeCell ref="AB189:AF189"/>
    <mergeCell ref="D132:Q134"/>
    <mergeCell ref="R132:T134"/>
    <mergeCell ref="T119:U119"/>
    <mergeCell ref="D39:AJ39"/>
    <mergeCell ref="E64:AJ65"/>
    <mergeCell ref="E67:AJ67"/>
    <mergeCell ref="AG126:AI126"/>
    <mergeCell ref="I124:O124"/>
    <mergeCell ref="I126:O126"/>
    <mergeCell ref="D119:F119"/>
    <mergeCell ref="H119:I119"/>
    <mergeCell ref="Z126:AB126"/>
    <mergeCell ref="AD126:AE126"/>
    <mergeCell ref="T15:AJ15"/>
    <mergeCell ref="D15:S15"/>
  </mergeCells>
  <phoneticPr fontId="5" type="noConversion"/>
  <conditionalFormatting sqref="AB206:AI209">
    <cfRule type="cellIs" dxfId="9" priority="38" stopIfTrue="1" operator="equal">
      <formula>4800</formula>
    </cfRule>
  </conditionalFormatting>
  <conditionalFormatting sqref="W119:AA119">
    <cfRule type="cellIs" dxfId="8" priority="39" stopIfTrue="1" operator="equal">
      <formula>2</formula>
    </cfRule>
  </conditionalFormatting>
  <conditionalFormatting sqref="AC119:AI119">
    <cfRule type="expression" dxfId="7" priority="40" stopIfTrue="1">
      <formula>$W$119&gt;=12</formula>
    </cfRule>
  </conditionalFormatting>
  <conditionalFormatting sqref="D69:F75">
    <cfRule type="cellIs" dxfId="6" priority="41" stopIfTrue="1" operator="equal">
      <formula>"ELEGIR UNO"</formula>
    </cfRule>
  </conditionalFormatting>
  <conditionalFormatting sqref="G71 G73 G75 G69">
    <cfRule type="expression" dxfId="5" priority="42" stopIfTrue="1">
      <formula>$D$69="ELEGIR UNO"</formula>
    </cfRule>
  </conditionalFormatting>
  <conditionalFormatting sqref="D36:AJ36">
    <cfRule type="cellIs" dxfId="4" priority="34" operator="equal">
      <formula>"NO CORRESPONDE LA SELECCIÓN SEGÚN RES. 481/2011"</formula>
    </cfRule>
  </conditionalFormatting>
  <conditionalFormatting sqref="T18:AJ18">
    <cfRule type="expression" dxfId="3" priority="25">
      <formula>$T$18="Organismo Solicitante del Seguro"</formula>
    </cfRule>
  </conditionalFormatting>
  <conditionalFormatting sqref="AJ32">
    <cfRule type="expression" dxfId="2" priority="5">
      <formula>$AN$32=1</formula>
    </cfRule>
    <cfRule type="expression" dxfId="1" priority="6">
      <formula>$AM$32&gt;=160</formula>
    </cfRule>
    <cfRule type="expression" dxfId="0" priority="7">
      <formula>$AM$32&lt;160</formula>
    </cfRule>
  </conditionalFormatting>
  <printOptions horizontalCentered="1"/>
  <pageMargins left="0.7" right="0.7" top="0.75" bottom="0.75" header="0.3" footer="0.3"/>
  <pageSetup paperSize="9" fitToHeight="0" orientation="portrait" horizontalDpi="300" verticalDpi="300" r:id="rId1"/>
  <headerFooter alignWithMargins="0">
    <oddFooter>&amp;L&amp;"Arial,Cursiva"&amp;8&amp;G&amp;R&amp;"Arial,Cursiva"&amp;8Hoja &amp;P de &amp;N</oddFooter>
  </headerFooter>
  <rowBreaks count="1" manualBreakCount="1">
    <brk id="80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36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</xdr:col>
                    <xdr:colOff>152400</xdr:colOff>
                    <xdr:row>43</xdr:row>
                    <xdr:rowOff>19050</xdr:rowOff>
                  </from>
                  <to>
                    <xdr:col>5</xdr:col>
                    <xdr:colOff>19050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2</xdr:col>
                    <xdr:colOff>152400</xdr:colOff>
                    <xdr:row>45</xdr:row>
                    <xdr:rowOff>19050</xdr:rowOff>
                  </from>
                  <to>
                    <xdr:col>5</xdr:col>
                    <xdr:colOff>19050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2</xdr:col>
                    <xdr:colOff>152400</xdr:colOff>
                    <xdr:row>47</xdr:row>
                    <xdr:rowOff>0</xdr:rowOff>
                  </from>
                  <to>
                    <xdr:col>5</xdr:col>
                    <xdr:colOff>19050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2</xdr:col>
                    <xdr:colOff>152400</xdr:colOff>
                    <xdr:row>51</xdr:row>
                    <xdr:rowOff>19050</xdr:rowOff>
                  </from>
                  <to>
                    <xdr:col>5</xdr:col>
                    <xdr:colOff>19050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</xdr:col>
                    <xdr:colOff>152400</xdr:colOff>
                    <xdr:row>53</xdr:row>
                    <xdr:rowOff>19050</xdr:rowOff>
                  </from>
                  <to>
                    <xdr:col>5</xdr:col>
                    <xdr:colOff>19050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2</xdr:col>
                    <xdr:colOff>152400</xdr:colOff>
                    <xdr:row>56</xdr:row>
                    <xdr:rowOff>19050</xdr:rowOff>
                  </from>
                  <to>
                    <xdr:col>5</xdr:col>
                    <xdr:colOff>19050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2</xdr:col>
                    <xdr:colOff>152400</xdr:colOff>
                    <xdr:row>60</xdr:row>
                    <xdr:rowOff>19050</xdr:rowOff>
                  </from>
                  <to>
                    <xdr:col>5</xdr:col>
                    <xdr:colOff>19050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2</xdr:col>
                    <xdr:colOff>152400</xdr:colOff>
                    <xdr:row>62</xdr:row>
                    <xdr:rowOff>19050</xdr:rowOff>
                  </from>
                  <to>
                    <xdr:col>5</xdr:col>
                    <xdr:colOff>19050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2</xdr:col>
                    <xdr:colOff>152400</xdr:colOff>
                    <xdr:row>65</xdr:row>
                    <xdr:rowOff>19050</xdr:rowOff>
                  </from>
                  <to>
                    <xdr:col>5</xdr:col>
                    <xdr:colOff>19050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6</xdr:col>
                    <xdr:colOff>133350</xdr:colOff>
                    <xdr:row>67</xdr:row>
                    <xdr:rowOff>38100</xdr:rowOff>
                  </from>
                  <to>
                    <xdr:col>9</xdr:col>
                    <xdr:colOff>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6</xdr:col>
                    <xdr:colOff>133350</xdr:colOff>
                    <xdr:row>69</xdr:row>
                    <xdr:rowOff>9525</xdr:rowOff>
                  </from>
                  <to>
                    <xdr:col>9</xdr:col>
                    <xdr:colOff>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6</xdr:col>
                    <xdr:colOff>133350</xdr:colOff>
                    <xdr:row>71</xdr:row>
                    <xdr:rowOff>9525</xdr:rowOff>
                  </from>
                  <to>
                    <xdr:col>9</xdr:col>
                    <xdr:colOff>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6</xdr:col>
                    <xdr:colOff>133350</xdr:colOff>
                    <xdr:row>73</xdr:row>
                    <xdr:rowOff>9525</xdr:rowOff>
                  </from>
                  <to>
                    <xdr:col>9</xdr:col>
                    <xdr:colOff>0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2</xdr:col>
                    <xdr:colOff>152400</xdr:colOff>
                    <xdr:row>84</xdr:row>
                    <xdr:rowOff>85725</xdr:rowOff>
                  </from>
                  <to>
                    <xdr:col>5</xdr:col>
                    <xdr:colOff>19050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2</xdr:col>
                    <xdr:colOff>152400</xdr:colOff>
                    <xdr:row>86</xdr:row>
                    <xdr:rowOff>95250</xdr:rowOff>
                  </from>
                  <to>
                    <xdr:col>5</xdr:col>
                    <xdr:colOff>19050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>
                  <from>
                    <xdr:col>2</xdr:col>
                    <xdr:colOff>152400</xdr:colOff>
                    <xdr:row>88</xdr:row>
                    <xdr:rowOff>95250</xdr:rowOff>
                  </from>
                  <to>
                    <xdr:col>5</xdr:col>
                    <xdr:colOff>19050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Check Box 18">
              <controlPr defaultSize="0" autoFill="0" autoLine="0" autoPict="0">
                <anchor moveWithCells="1">
                  <from>
                    <xdr:col>2</xdr:col>
                    <xdr:colOff>152400</xdr:colOff>
                    <xdr:row>90</xdr:row>
                    <xdr:rowOff>85725</xdr:rowOff>
                  </from>
                  <to>
                    <xdr:col>5</xdr:col>
                    <xdr:colOff>19050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Check Box 19">
              <controlPr defaultSize="0" autoFill="0" autoLine="0" autoPict="0">
                <anchor moveWithCells="1">
                  <from>
                    <xdr:col>2</xdr:col>
                    <xdr:colOff>152400</xdr:colOff>
                    <xdr:row>92</xdr:row>
                    <xdr:rowOff>76200</xdr:rowOff>
                  </from>
                  <to>
                    <xdr:col>5</xdr:col>
                    <xdr:colOff>19050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4" name="Check Box 20">
              <controlPr defaultSize="0" autoFill="0" autoLine="0" autoPict="0">
                <anchor moveWithCells="1">
                  <from>
                    <xdr:col>19</xdr:col>
                    <xdr:colOff>152400</xdr:colOff>
                    <xdr:row>84</xdr:row>
                    <xdr:rowOff>85725</xdr:rowOff>
                  </from>
                  <to>
                    <xdr:col>22</xdr:col>
                    <xdr:colOff>19050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5" name="Check Box 21">
              <controlPr defaultSize="0" autoFill="0" autoLine="0" autoPict="0">
                <anchor moveWithCells="1">
                  <from>
                    <xdr:col>19</xdr:col>
                    <xdr:colOff>152400</xdr:colOff>
                    <xdr:row>86</xdr:row>
                    <xdr:rowOff>95250</xdr:rowOff>
                  </from>
                  <to>
                    <xdr:col>22</xdr:col>
                    <xdr:colOff>19050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6" name="Check Box 22">
              <controlPr defaultSize="0" autoFill="0" autoLine="0" autoPict="0">
                <anchor moveWithCells="1">
                  <from>
                    <xdr:col>19</xdr:col>
                    <xdr:colOff>152400</xdr:colOff>
                    <xdr:row>88</xdr:row>
                    <xdr:rowOff>95250</xdr:rowOff>
                  </from>
                  <to>
                    <xdr:col>22</xdr:col>
                    <xdr:colOff>19050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7" name="Check Box 23">
              <controlPr defaultSize="0" autoFill="0" autoLine="0" autoPict="0">
                <anchor moveWithCells="1">
                  <from>
                    <xdr:col>19</xdr:col>
                    <xdr:colOff>152400</xdr:colOff>
                    <xdr:row>90</xdr:row>
                    <xdr:rowOff>85725</xdr:rowOff>
                  </from>
                  <to>
                    <xdr:col>22</xdr:col>
                    <xdr:colOff>19050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8" name="Check Box 24">
              <controlPr defaultSize="0" autoFill="0" autoLine="0" autoPict="0">
                <anchor moveWithCells="1">
                  <from>
                    <xdr:col>19</xdr:col>
                    <xdr:colOff>152400</xdr:colOff>
                    <xdr:row>92</xdr:row>
                    <xdr:rowOff>76200</xdr:rowOff>
                  </from>
                  <to>
                    <xdr:col>22</xdr:col>
                    <xdr:colOff>19050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9" name="Check Box 25">
              <controlPr defaultSize="0" autoFill="0" autoLine="0" autoPict="0">
                <anchor moveWithCells="1">
                  <from>
                    <xdr:col>2</xdr:col>
                    <xdr:colOff>152400</xdr:colOff>
                    <xdr:row>96</xdr:row>
                    <xdr:rowOff>85725</xdr:rowOff>
                  </from>
                  <to>
                    <xdr:col>5</xdr:col>
                    <xdr:colOff>19050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0" name="Check Box 26">
              <controlPr defaultSize="0" autoFill="0" autoLine="0" autoPict="0">
                <anchor moveWithCells="1">
                  <from>
                    <xdr:col>2</xdr:col>
                    <xdr:colOff>152400</xdr:colOff>
                    <xdr:row>98</xdr:row>
                    <xdr:rowOff>85725</xdr:rowOff>
                  </from>
                  <to>
                    <xdr:col>5</xdr:col>
                    <xdr:colOff>19050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1" name="Check Box 27">
              <controlPr defaultSize="0" autoFill="0" autoLine="0" autoPict="0">
                <anchor moveWithCells="1">
                  <from>
                    <xdr:col>2</xdr:col>
                    <xdr:colOff>152400</xdr:colOff>
                    <xdr:row>100</xdr:row>
                    <xdr:rowOff>85725</xdr:rowOff>
                  </from>
                  <to>
                    <xdr:col>5</xdr:col>
                    <xdr:colOff>19050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2" name="Check Box 28">
              <controlPr defaultSize="0" autoFill="0" autoLine="0" autoPict="0">
                <anchor moveWithCells="1">
                  <from>
                    <xdr:col>2</xdr:col>
                    <xdr:colOff>152400</xdr:colOff>
                    <xdr:row>102</xdr:row>
                    <xdr:rowOff>85725</xdr:rowOff>
                  </from>
                  <to>
                    <xdr:col>5</xdr:col>
                    <xdr:colOff>19050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3" name="Check Box 29">
              <controlPr defaultSize="0" autoFill="0" autoLine="0" autoPict="0">
                <anchor moveWithCells="1">
                  <from>
                    <xdr:col>19</xdr:col>
                    <xdr:colOff>152400</xdr:colOff>
                    <xdr:row>96</xdr:row>
                    <xdr:rowOff>85725</xdr:rowOff>
                  </from>
                  <to>
                    <xdr:col>22</xdr:col>
                    <xdr:colOff>19050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4" name="Check Box 30">
              <controlPr defaultSize="0" autoFill="0" autoLine="0" autoPict="0">
                <anchor moveWithCells="1">
                  <from>
                    <xdr:col>19</xdr:col>
                    <xdr:colOff>152400</xdr:colOff>
                    <xdr:row>98</xdr:row>
                    <xdr:rowOff>85725</xdr:rowOff>
                  </from>
                  <to>
                    <xdr:col>22</xdr:col>
                    <xdr:colOff>19050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5" name="Check Box 31">
              <controlPr defaultSize="0" autoFill="0" autoLine="0" autoPict="0">
                <anchor moveWithCells="1">
                  <from>
                    <xdr:col>19</xdr:col>
                    <xdr:colOff>152400</xdr:colOff>
                    <xdr:row>100</xdr:row>
                    <xdr:rowOff>85725</xdr:rowOff>
                  </from>
                  <to>
                    <xdr:col>22</xdr:col>
                    <xdr:colOff>19050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6" name="Check Box 32">
              <controlPr defaultSize="0" autoFill="0" autoLine="0" autoPict="0">
                <anchor moveWithCells="1">
                  <from>
                    <xdr:col>2</xdr:col>
                    <xdr:colOff>152400</xdr:colOff>
                    <xdr:row>106</xdr:row>
                    <xdr:rowOff>85725</xdr:rowOff>
                  </from>
                  <to>
                    <xdr:col>5</xdr:col>
                    <xdr:colOff>19050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7" name="Check Box 33">
              <controlPr defaultSize="0" autoFill="0" autoLine="0" autoPict="0">
                <anchor moveWithCells="1">
                  <from>
                    <xdr:col>2</xdr:col>
                    <xdr:colOff>152400</xdr:colOff>
                    <xdr:row>109</xdr:row>
                    <xdr:rowOff>9525</xdr:rowOff>
                  </from>
                  <to>
                    <xdr:col>5</xdr:col>
                    <xdr:colOff>19050</xdr:colOff>
                    <xdr:row>110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8" name="Check Box 34">
              <controlPr defaultSize="0" autoFill="0" autoLine="0" autoPict="0">
                <anchor moveWithCells="1">
                  <from>
                    <xdr:col>2</xdr:col>
                    <xdr:colOff>152400</xdr:colOff>
                    <xdr:row>110</xdr:row>
                    <xdr:rowOff>152400</xdr:rowOff>
                  </from>
                  <to>
                    <xdr:col>5</xdr:col>
                    <xdr:colOff>19050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9" name="Check Box 35">
              <controlPr defaultSize="0" autoFill="0" autoLine="0" autoPict="0">
                <anchor moveWithCells="1">
                  <from>
                    <xdr:col>2</xdr:col>
                    <xdr:colOff>152400</xdr:colOff>
                    <xdr:row>113</xdr:row>
                    <xdr:rowOff>9525</xdr:rowOff>
                  </from>
                  <to>
                    <xdr:col>5</xdr:col>
                    <xdr:colOff>19050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40" name="Check Box 36">
              <controlPr defaultSize="0" autoFill="0" autoLine="0" autoPict="0">
                <anchor moveWithCells="1">
                  <from>
                    <xdr:col>12</xdr:col>
                    <xdr:colOff>142875</xdr:colOff>
                    <xdr:row>106</xdr:row>
                    <xdr:rowOff>85725</xdr:rowOff>
                  </from>
                  <to>
                    <xdr:col>15</xdr:col>
                    <xdr:colOff>9525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1" name="Check Box 37">
              <controlPr defaultSize="0" autoFill="0" autoLine="0" autoPict="0">
                <anchor moveWithCells="1">
                  <from>
                    <xdr:col>12</xdr:col>
                    <xdr:colOff>142875</xdr:colOff>
                    <xdr:row>109</xdr:row>
                    <xdr:rowOff>9525</xdr:rowOff>
                  </from>
                  <to>
                    <xdr:col>15</xdr:col>
                    <xdr:colOff>9525</xdr:colOff>
                    <xdr:row>110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2" name="Check Box 38">
              <controlPr defaultSize="0" autoFill="0" autoLine="0" autoPict="0">
                <anchor moveWithCells="1">
                  <from>
                    <xdr:col>12</xdr:col>
                    <xdr:colOff>142875</xdr:colOff>
                    <xdr:row>110</xdr:row>
                    <xdr:rowOff>152400</xdr:rowOff>
                  </from>
                  <to>
                    <xdr:col>15</xdr:col>
                    <xdr:colOff>9525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3" name="Check Box 39">
              <controlPr defaultSize="0" autoFill="0" autoLine="0" autoPict="0">
                <anchor moveWithCells="1">
                  <from>
                    <xdr:col>12</xdr:col>
                    <xdr:colOff>142875</xdr:colOff>
                    <xdr:row>113</xdr:row>
                    <xdr:rowOff>9525</xdr:rowOff>
                  </from>
                  <to>
                    <xdr:col>15</xdr:col>
                    <xdr:colOff>9525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4" name="Check Box 40">
              <controlPr defaultSize="0" autoFill="0" autoLine="0" autoPict="0">
                <anchor moveWithCells="1">
                  <from>
                    <xdr:col>2</xdr:col>
                    <xdr:colOff>152400</xdr:colOff>
                    <xdr:row>139</xdr:row>
                    <xdr:rowOff>9525</xdr:rowOff>
                  </from>
                  <to>
                    <xdr:col>5</xdr:col>
                    <xdr:colOff>19050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5" name="Check Box 41">
              <controlPr defaultSize="0" autoFill="0" autoLine="0" autoPict="0">
                <anchor moveWithCells="1">
                  <from>
                    <xdr:col>2</xdr:col>
                    <xdr:colOff>152400</xdr:colOff>
                    <xdr:row>141</xdr:row>
                    <xdr:rowOff>9525</xdr:rowOff>
                  </from>
                  <to>
                    <xdr:col>5</xdr:col>
                    <xdr:colOff>19050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6" name="Check Box 42">
              <controlPr defaultSize="0" autoFill="0" autoLine="0" autoPict="0">
                <anchor moveWithCells="1">
                  <from>
                    <xdr:col>2</xdr:col>
                    <xdr:colOff>152400</xdr:colOff>
                    <xdr:row>143</xdr:row>
                    <xdr:rowOff>9525</xdr:rowOff>
                  </from>
                  <to>
                    <xdr:col>5</xdr:col>
                    <xdr:colOff>19050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7" name="Check Box 43">
              <controlPr defaultSize="0" autoFill="0" autoLine="0" autoPict="0">
                <anchor moveWithCells="1">
                  <from>
                    <xdr:col>2</xdr:col>
                    <xdr:colOff>152400</xdr:colOff>
                    <xdr:row>144</xdr:row>
                    <xdr:rowOff>142875</xdr:rowOff>
                  </from>
                  <to>
                    <xdr:col>5</xdr:col>
                    <xdr:colOff>19050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8" name="Check Box 44">
              <controlPr defaultSize="0" autoFill="0" autoLine="0" autoPict="0">
                <anchor moveWithCells="1">
                  <from>
                    <xdr:col>2</xdr:col>
                    <xdr:colOff>152400</xdr:colOff>
                    <xdr:row>149</xdr:row>
                    <xdr:rowOff>9525</xdr:rowOff>
                  </from>
                  <to>
                    <xdr:col>5</xdr:col>
                    <xdr:colOff>19050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9" name="Check Box 45">
              <controlPr defaultSize="0" autoFill="0" autoLine="0" autoPict="0">
                <anchor moveWithCells="1">
                  <from>
                    <xdr:col>2</xdr:col>
                    <xdr:colOff>152400</xdr:colOff>
                    <xdr:row>151</xdr:row>
                    <xdr:rowOff>9525</xdr:rowOff>
                  </from>
                  <to>
                    <xdr:col>5</xdr:col>
                    <xdr:colOff>19050</xdr:colOff>
                    <xdr:row>153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0" name="Check Box 46">
              <controlPr defaultSize="0" autoFill="0" autoLine="0" autoPict="0">
                <anchor moveWithCells="1">
                  <from>
                    <xdr:col>2</xdr:col>
                    <xdr:colOff>152400</xdr:colOff>
                    <xdr:row>152</xdr:row>
                    <xdr:rowOff>142875</xdr:rowOff>
                  </from>
                  <to>
                    <xdr:col>5</xdr:col>
                    <xdr:colOff>19050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1" name="Check Box 47">
              <controlPr defaultSize="0" autoFill="0" autoLine="0" autoPict="0">
                <anchor moveWithCells="1">
                  <from>
                    <xdr:col>19</xdr:col>
                    <xdr:colOff>152400</xdr:colOff>
                    <xdr:row>149</xdr:row>
                    <xdr:rowOff>9525</xdr:rowOff>
                  </from>
                  <to>
                    <xdr:col>22</xdr:col>
                    <xdr:colOff>19050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2" name="Check Box 48">
              <controlPr defaultSize="0" autoFill="0" autoLine="0" autoPict="0">
                <anchor moveWithCells="1">
                  <from>
                    <xdr:col>19</xdr:col>
                    <xdr:colOff>152400</xdr:colOff>
                    <xdr:row>151</xdr:row>
                    <xdr:rowOff>9525</xdr:rowOff>
                  </from>
                  <to>
                    <xdr:col>22</xdr:col>
                    <xdr:colOff>19050</xdr:colOff>
                    <xdr:row>153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3" name="Check Box 49">
              <controlPr defaultSize="0" autoFill="0" autoLine="0" autoPict="0">
                <anchor moveWithCells="1">
                  <from>
                    <xdr:col>2</xdr:col>
                    <xdr:colOff>152400</xdr:colOff>
                    <xdr:row>157</xdr:row>
                    <xdr:rowOff>9525</xdr:rowOff>
                  </from>
                  <to>
                    <xdr:col>5</xdr:col>
                    <xdr:colOff>19050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4" name="Check Box 50">
              <controlPr defaultSize="0" autoFill="0" autoLine="0" autoPict="0">
                <anchor moveWithCells="1">
                  <from>
                    <xdr:col>2</xdr:col>
                    <xdr:colOff>152400</xdr:colOff>
                    <xdr:row>159</xdr:row>
                    <xdr:rowOff>9525</xdr:rowOff>
                  </from>
                  <to>
                    <xdr:col>5</xdr:col>
                    <xdr:colOff>19050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5" name="Check Box 51">
              <controlPr defaultSize="0" autoFill="0" autoLine="0" autoPict="0">
                <anchor moveWithCells="1">
                  <from>
                    <xdr:col>2</xdr:col>
                    <xdr:colOff>152400</xdr:colOff>
                    <xdr:row>160</xdr:row>
                    <xdr:rowOff>142875</xdr:rowOff>
                  </from>
                  <to>
                    <xdr:col>5</xdr:col>
                    <xdr:colOff>19050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19</xdr:col>
                    <xdr:colOff>152400</xdr:colOff>
                    <xdr:row>152</xdr:row>
                    <xdr:rowOff>142875</xdr:rowOff>
                  </from>
                  <to>
                    <xdr:col>22</xdr:col>
                    <xdr:colOff>19050</xdr:colOff>
                    <xdr:row>155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8</xdr:col>
                    <xdr:colOff>123825</xdr:colOff>
                    <xdr:row>206</xdr:row>
                    <xdr:rowOff>19050</xdr:rowOff>
                  </from>
                  <to>
                    <xdr:col>10</xdr:col>
                    <xdr:colOff>152400</xdr:colOff>
                    <xdr:row>208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11</xdr:col>
                    <xdr:colOff>123825</xdr:colOff>
                    <xdr:row>206</xdr:row>
                    <xdr:rowOff>19050</xdr:rowOff>
                  </from>
                  <to>
                    <xdr:col>13</xdr:col>
                    <xdr:colOff>152400</xdr:colOff>
                    <xdr:row>208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9" name="Option Button 67">
              <controlPr defaultSize="0" autoFill="0" autoLine="0" autoPict="0">
                <anchor moveWithCells="1" sizeWithCells="1">
                  <from>
                    <xdr:col>31</xdr:col>
                    <xdr:colOff>38100</xdr:colOff>
                    <xdr:row>106</xdr:row>
                    <xdr:rowOff>9525</xdr:rowOff>
                  </from>
                  <to>
                    <xdr:col>33</xdr:col>
                    <xdr:colOff>104775</xdr:colOff>
                    <xdr:row>108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0" name="Option Button 68">
              <controlPr defaultSize="0" autoFill="0" autoLine="0" autoPict="0">
                <anchor moveWithCells="1" sizeWithCells="1">
                  <from>
                    <xdr:col>33</xdr:col>
                    <xdr:colOff>47625</xdr:colOff>
                    <xdr:row>106</xdr:row>
                    <xdr:rowOff>9525</xdr:rowOff>
                  </from>
                  <to>
                    <xdr:col>35</xdr:col>
                    <xdr:colOff>114300</xdr:colOff>
                    <xdr:row>108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1" name="Group Box 80">
              <controlPr defaultSize="0" autoFill="0" autoPict="0">
                <anchor moveWithCells="1">
                  <from>
                    <xdr:col>31</xdr:col>
                    <xdr:colOff>38100</xdr:colOff>
                    <xdr:row>106</xdr:row>
                    <xdr:rowOff>19050</xdr:rowOff>
                  </from>
                  <to>
                    <xdr:col>35</xdr:col>
                    <xdr:colOff>123825</xdr:colOff>
                    <xdr:row>108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2" name="Drop Down 85">
              <controlPr defaultSize="0" autoLine="0" autoPict="0">
                <anchor moveWithCells="1">
                  <from>
                    <xdr:col>3</xdr:col>
                    <xdr:colOff>0</xdr:colOff>
                    <xdr:row>32</xdr:row>
                    <xdr:rowOff>19050</xdr:rowOff>
                  </from>
                  <to>
                    <xdr:col>36</xdr:col>
                    <xdr:colOff>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3" name="Group Box 89">
              <controlPr defaultSize="0" autoFill="0" autoPict="0">
                <anchor moveWithCells="1">
                  <from>
                    <xdr:col>31</xdr:col>
                    <xdr:colOff>47625</xdr:colOff>
                    <xdr:row>131</xdr:row>
                    <xdr:rowOff>19050</xdr:rowOff>
                  </from>
                  <to>
                    <xdr:col>35</xdr:col>
                    <xdr:colOff>133350</xdr:colOff>
                    <xdr:row>133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4" name="Option Button 90">
              <controlPr defaultSize="0" autoFill="0" autoLine="0" autoPict="0">
                <anchor moveWithCells="1" sizeWithCells="1">
                  <from>
                    <xdr:col>31</xdr:col>
                    <xdr:colOff>47625</xdr:colOff>
                    <xdr:row>131</xdr:row>
                    <xdr:rowOff>28575</xdr:rowOff>
                  </from>
                  <to>
                    <xdr:col>33</xdr:col>
                    <xdr:colOff>114300</xdr:colOff>
                    <xdr:row>133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5" name="Option Button 91">
              <controlPr defaultSize="0" autoFill="0" autoLine="0" autoPict="0">
                <anchor moveWithCells="1" sizeWithCells="1">
                  <from>
                    <xdr:col>33</xdr:col>
                    <xdr:colOff>47625</xdr:colOff>
                    <xdr:row>131</xdr:row>
                    <xdr:rowOff>28575</xdr:rowOff>
                  </from>
                  <to>
                    <xdr:col>35</xdr:col>
                    <xdr:colOff>114300</xdr:colOff>
                    <xdr:row>133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6" name="Group Box 99">
              <controlPr defaultSize="0" autoFill="0" autoPict="0">
                <anchor moveWithCells="1">
                  <from>
                    <xdr:col>31</xdr:col>
                    <xdr:colOff>38100</xdr:colOff>
                    <xdr:row>110</xdr:row>
                    <xdr:rowOff>28575</xdr:rowOff>
                  </from>
                  <to>
                    <xdr:col>35</xdr:col>
                    <xdr:colOff>123825</xdr:colOff>
                    <xdr:row>114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67" name="Option Button 102">
              <controlPr defaultSize="0" autoFill="0" autoLine="0" autoPict="0">
                <anchor moveWithCells="1">
                  <from>
                    <xdr:col>31</xdr:col>
                    <xdr:colOff>38100</xdr:colOff>
                    <xdr:row>110</xdr:row>
                    <xdr:rowOff>161925</xdr:rowOff>
                  </from>
                  <to>
                    <xdr:col>33</xdr:col>
                    <xdr:colOff>19050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8" name="Option Button 103">
              <controlPr defaultSize="0" autoFill="0" autoLine="0" autoPict="0">
                <anchor moveWithCells="1">
                  <from>
                    <xdr:col>33</xdr:col>
                    <xdr:colOff>47625</xdr:colOff>
                    <xdr:row>110</xdr:row>
                    <xdr:rowOff>161925</xdr:rowOff>
                  </from>
                  <to>
                    <xdr:col>35</xdr:col>
                    <xdr:colOff>85725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9" name="Drop Down 106">
              <controlPr defaultSize="0" autoLine="0" autoPict="0">
                <anchor moveWithCells="1">
                  <from>
                    <xdr:col>19</xdr:col>
                    <xdr:colOff>19050</xdr:colOff>
                    <xdr:row>16</xdr:row>
                    <xdr:rowOff>19050</xdr:rowOff>
                  </from>
                  <to>
                    <xdr:col>35</xdr:col>
                    <xdr:colOff>133350</xdr:colOff>
                    <xdr:row>16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AJ90"/>
  <sheetViews>
    <sheetView showZeros="0" topLeftCell="A27" zoomScale="145" zoomScaleNormal="145" workbookViewId="0">
      <selection activeCell="F37" sqref="F37:I37"/>
    </sheetView>
  </sheetViews>
  <sheetFormatPr baseColWidth="10" defaultColWidth="0" defaultRowHeight="12.75" zeroHeight="1" x14ac:dyDescent="0.2"/>
  <cols>
    <col min="1" max="35" width="2.7109375" style="73" customWidth="1"/>
    <col min="36" max="36" width="1.140625" style="73" customWidth="1"/>
    <col min="37" max="16384" width="2.7109375" style="73" hidden="1"/>
  </cols>
  <sheetData>
    <row r="1" spans="1:35" ht="13.5" thickBot="1" x14ac:dyDescent="0.25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6"/>
      <c r="W1" s="76"/>
      <c r="X1" s="76"/>
      <c r="Y1" s="76"/>
      <c r="Z1" s="76"/>
      <c r="AA1" s="76"/>
      <c r="AB1" s="76"/>
      <c r="AC1" s="75"/>
      <c r="AD1" s="75"/>
      <c r="AE1" s="75"/>
      <c r="AF1" s="75"/>
      <c r="AG1" s="75"/>
      <c r="AH1" s="75"/>
      <c r="AI1" s="77"/>
    </row>
    <row r="2" spans="1:35" x14ac:dyDescent="0.2">
      <c r="A2" s="78"/>
      <c r="B2" s="79" t="s">
        <v>344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1"/>
      <c r="AA2" s="79" t="s">
        <v>345</v>
      </c>
      <c r="AB2" s="80"/>
      <c r="AC2" s="80"/>
      <c r="AD2" s="80"/>
      <c r="AE2" s="80"/>
      <c r="AF2" s="80"/>
      <c r="AG2" s="80"/>
      <c r="AH2" s="81"/>
      <c r="AI2" s="82"/>
    </row>
    <row r="3" spans="1:35" ht="13.5" thickBot="1" x14ac:dyDescent="0.25">
      <c r="A3" s="78"/>
      <c r="B3" s="505">
        <f>+MMES!D9</f>
        <v>0</v>
      </c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7"/>
      <c r="AA3" s="509">
        <f>+MMES!AC9</f>
        <v>0</v>
      </c>
      <c r="AB3" s="510"/>
      <c r="AC3" s="510"/>
      <c r="AD3" s="510"/>
      <c r="AE3" s="510"/>
      <c r="AF3" s="510"/>
      <c r="AG3" s="510"/>
      <c r="AH3" s="511"/>
      <c r="AI3" s="82"/>
    </row>
    <row r="4" spans="1:35" x14ac:dyDescent="0.2">
      <c r="A4" s="78"/>
      <c r="B4" s="79" t="s">
        <v>346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1"/>
      <c r="AA4" s="79" t="s">
        <v>347</v>
      </c>
      <c r="AB4" s="80"/>
      <c r="AC4" s="80"/>
      <c r="AD4" s="80"/>
      <c r="AE4" s="80"/>
      <c r="AF4" s="80"/>
      <c r="AG4" s="80"/>
      <c r="AH4" s="81"/>
      <c r="AI4" s="82"/>
    </row>
    <row r="5" spans="1:35" ht="13.5" thickBot="1" x14ac:dyDescent="0.25">
      <c r="A5" s="78"/>
      <c r="B5" s="505">
        <f>+MMES!D11</f>
        <v>0</v>
      </c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6"/>
      <c r="Z5" s="507"/>
      <c r="AA5" s="512">
        <f>+MMES!AC11</f>
        <v>0</v>
      </c>
      <c r="AB5" s="513"/>
      <c r="AC5" s="513"/>
      <c r="AD5" s="513"/>
      <c r="AE5" s="513"/>
      <c r="AF5" s="513"/>
      <c r="AG5" s="513"/>
      <c r="AH5" s="514"/>
      <c r="AI5" s="82"/>
    </row>
    <row r="6" spans="1:35" x14ac:dyDescent="0.2">
      <c r="A6" s="78"/>
      <c r="B6" s="79" t="s">
        <v>348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1"/>
      <c r="AI6" s="82"/>
    </row>
    <row r="7" spans="1:35" ht="13.5" thickBot="1" x14ac:dyDescent="0.25">
      <c r="A7" s="78"/>
      <c r="B7" s="505">
        <f>+MMES!D13</f>
        <v>0</v>
      </c>
      <c r="C7" s="506"/>
      <c r="D7" s="506"/>
      <c r="E7" s="506"/>
      <c r="F7" s="506"/>
      <c r="G7" s="506"/>
      <c r="H7" s="506"/>
      <c r="I7" s="506"/>
      <c r="J7" s="506"/>
      <c r="K7" s="506"/>
      <c r="L7" s="506"/>
      <c r="M7" s="506"/>
      <c r="N7" s="506"/>
      <c r="O7" s="506"/>
      <c r="P7" s="506"/>
      <c r="Q7" s="506"/>
      <c r="R7" s="506"/>
      <c r="S7" s="506"/>
      <c r="T7" s="506"/>
      <c r="U7" s="506"/>
      <c r="V7" s="506"/>
      <c r="W7" s="506"/>
      <c r="X7" s="506"/>
      <c r="Y7" s="506"/>
      <c r="Z7" s="506"/>
      <c r="AA7" s="506"/>
      <c r="AB7" s="506"/>
      <c r="AC7" s="506"/>
      <c r="AD7" s="506"/>
      <c r="AE7" s="506"/>
      <c r="AF7" s="506"/>
      <c r="AG7" s="506"/>
      <c r="AH7" s="507"/>
      <c r="AI7" s="82"/>
    </row>
    <row r="8" spans="1:35" ht="13.5" thickBot="1" x14ac:dyDescent="0.25">
      <c r="A8" s="78"/>
      <c r="V8" s="84"/>
      <c r="W8" s="84"/>
      <c r="X8" s="84"/>
      <c r="Y8" s="84"/>
      <c r="Z8" s="84"/>
      <c r="AA8" s="84"/>
      <c r="AB8" s="84"/>
      <c r="AI8" s="82"/>
    </row>
    <row r="9" spans="1:35" ht="13.5" thickBot="1" x14ac:dyDescent="0.25">
      <c r="A9" s="78"/>
      <c r="B9" s="502" t="s">
        <v>52</v>
      </c>
      <c r="C9" s="503"/>
      <c r="D9" s="85"/>
      <c r="E9" s="86" t="s">
        <v>50</v>
      </c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6"/>
      <c r="W9" s="86"/>
      <c r="X9" s="86"/>
      <c r="Y9" s="86"/>
      <c r="Z9" s="86"/>
      <c r="AA9" s="86"/>
      <c r="AB9" s="86"/>
      <c r="AC9" s="85"/>
      <c r="AD9" s="85"/>
      <c r="AE9" s="85"/>
      <c r="AF9" s="85"/>
      <c r="AG9" s="515">
        <f>+MMES!H119</f>
        <v>0</v>
      </c>
      <c r="AH9" s="516"/>
      <c r="AI9" s="82"/>
    </row>
    <row r="10" spans="1:35" ht="6" customHeight="1" x14ac:dyDescent="0.2">
      <c r="A10" s="78"/>
      <c r="B10" s="87"/>
      <c r="C10" s="87"/>
      <c r="D10" s="87"/>
      <c r="E10" s="87"/>
      <c r="H10" s="84"/>
      <c r="K10" s="84"/>
      <c r="N10" s="84"/>
      <c r="Q10" s="84"/>
      <c r="T10" s="84"/>
      <c r="U10" s="84"/>
      <c r="V10" s="84"/>
      <c r="W10" s="84"/>
      <c r="X10" s="84"/>
      <c r="Y10" s="84"/>
      <c r="Z10" s="84"/>
      <c r="AA10" s="84"/>
      <c r="AB10" s="84"/>
      <c r="AI10" s="82"/>
    </row>
    <row r="11" spans="1:35" ht="13.5" thickBot="1" x14ac:dyDescent="0.25">
      <c r="A11" s="78"/>
      <c r="B11" s="504" t="s">
        <v>16</v>
      </c>
      <c r="C11" s="504"/>
      <c r="D11" s="88"/>
      <c r="M11" s="89" t="s">
        <v>50</v>
      </c>
      <c r="N11" s="492">
        <f>+MMES!W77</f>
        <v>0</v>
      </c>
      <c r="O11" s="492"/>
      <c r="V11" s="84"/>
      <c r="W11" s="84"/>
      <c r="X11" s="84"/>
      <c r="Y11" s="84"/>
      <c r="Z11" s="84"/>
      <c r="AA11" s="84"/>
      <c r="AB11" s="84"/>
      <c r="AI11" s="82"/>
    </row>
    <row r="12" spans="1:35" ht="13.5" thickBot="1" x14ac:dyDescent="0.25">
      <c r="A12" s="78"/>
      <c r="B12" s="502" t="s">
        <v>53</v>
      </c>
      <c r="C12" s="503"/>
      <c r="D12" s="85"/>
      <c r="E12" s="86" t="s">
        <v>50</v>
      </c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6"/>
      <c r="W12" s="86"/>
      <c r="X12" s="86"/>
      <c r="Y12" s="86"/>
      <c r="Z12" s="86"/>
      <c r="AA12" s="86"/>
      <c r="AB12" s="86"/>
      <c r="AC12" s="85"/>
      <c r="AD12" s="85"/>
      <c r="AE12" s="85"/>
      <c r="AF12" s="85"/>
      <c r="AG12" s="515">
        <f>+MMES!K119</f>
        <v>0</v>
      </c>
      <c r="AH12" s="516"/>
      <c r="AI12" s="82"/>
    </row>
    <row r="13" spans="1:35" ht="6" customHeight="1" thickBot="1" x14ac:dyDescent="0.25">
      <c r="A13" s="78"/>
      <c r="B13" s="87"/>
      <c r="C13" s="87"/>
      <c r="D13" s="87"/>
      <c r="E13" s="87"/>
      <c r="H13" s="84"/>
      <c r="K13" s="84"/>
      <c r="N13" s="84"/>
      <c r="Q13" s="84"/>
      <c r="T13" s="84"/>
      <c r="U13" s="84"/>
      <c r="V13" s="84"/>
      <c r="W13" s="84"/>
      <c r="X13" s="84"/>
      <c r="Y13" s="84"/>
      <c r="Z13" s="84"/>
      <c r="AA13" s="84"/>
      <c r="AB13" s="84"/>
      <c r="AI13" s="82"/>
    </row>
    <row r="14" spans="1:35" ht="13.5" thickBot="1" x14ac:dyDescent="0.25">
      <c r="A14" s="78"/>
      <c r="B14" s="502" t="s">
        <v>54</v>
      </c>
      <c r="C14" s="503"/>
      <c r="D14" s="85"/>
      <c r="E14" s="86" t="s">
        <v>50</v>
      </c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6"/>
      <c r="W14" s="86"/>
      <c r="X14" s="86"/>
      <c r="Y14" s="86"/>
      <c r="Z14" s="86"/>
      <c r="AA14" s="86"/>
      <c r="AB14" s="86"/>
      <c r="AC14" s="85"/>
      <c r="AD14" s="85"/>
      <c r="AE14" s="85"/>
      <c r="AF14" s="85"/>
      <c r="AG14" s="515">
        <f>+MMES!N119</f>
        <v>0</v>
      </c>
      <c r="AH14" s="516"/>
      <c r="AI14" s="82"/>
    </row>
    <row r="15" spans="1:35" ht="6" customHeight="1" x14ac:dyDescent="0.2">
      <c r="A15" s="78"/>
      <c r="B15" s="87"/>
      <c r="C15" s="87"/>
      <c r="D15" s="87"/>
      <c r="E15" s="87"/>
      <c r="H15" s="84"/>
      <c r="K15" s="84"/>
      <c r="N15" s="84"/>
      <c r="Q15" s="84"/>
      <c r="T15" s="84"/>
      <c r="U15" s="84"/>
      <c r="V15" s="84"/>
      <c r="W15" s="84"/>
      <c r="X15" s="84"/>
      <c r="Y15" s="84"/>
      <c r="Z15" s="84"/>
      <c r="AA15" s="84"/>
      <c r="AB15" s="84"/>
      <c r="AI15" s="82"/>
    </row>
    <row r="16" spans="1:35" x14ac:dyDescent="0.2">
      <c r="A16" s="78"/>
      <c r="B16" s="491" t="s">
        <v>362</v>
      </c>
      <c r="C16" s="491"/>
      <c r="D16" s="491"/>
      <c r="E16" s="491"/>
      <c r="F16" s="491"/>
      <c r="G16" s="491"/>
      <c r="M16" s="89" t="s">
        <v>50</v>
      </c>
      <c r="N16" s="492">
        <f>+MMES!AR87</f>
        <v>0</v>
      </c>
      <c r="O16" s="492"/>
      <c r="V16" s="84"/>
      <c r="W16" s="84"/>
      <c r="X16" s="84"/>
      <c r="Y16" s="84"/>
      <c r="Z16" s="84"/>
      <c r="AA16" s="84"/>
      <c r="AB16" s="84"/>
      <c r="AI16" s="82"/>
    </row>
    <row r="17" spans="1:35" x14ac:dyDescent="0.2">
      <c r="A17" s="78"/>
      <c r="B17" s="491" t="s">
        <v>363</v>
      </c>
      <c r="C17" s="491"/>
      <c r="D17" s="491"/>
      <c r="E17" s="491"/>
      <c r="F17" s="491"/>
      <c r="G17" s="491"/>
      <c r="M17" s="89" t="s">
        <v>50</v>
      </c>
      <c r="N17" s="492">
        <f>+MMES!AO99</f>
        <v>0</v>
      </c>
      <c r="O17" s="492"/>
      <c r="V17" s="84"/>
      <c r="W17" s="84"/>
      <c r="X17" s="84"/>
      <c r="Y17" s="84"/>
      <c r="Z17" s="84"/>
      <c r="AA17" s="84"/>
      <c r="AB17" s="84"/>
      <c r="AI17" s="82"/>
    </row>
    <row r="18" spans="1:35" ht="13.5" thickBot="1" x14ac:dyDescent="0.25">
      <c r="A18" s="78"/>
      <c r="B18" s="491" t="s">
        <v>40</v>
      </c>
      <c r="C18" s="491"/>
      <c r="D18" s="491"/>
      <c r="E18" s="491"/>
      <c r="F18" s="491"/>
      <c r="G18" s="491"/>
      <c r="H18" s="491"/>
      <c r="I18" s="491"/>
      <c r="J18" s="491"/>
      <c r="K18" s="491"/>
      <c r="M18" s="89" t="s">
        <v>50</v>
      </c>
      <c r="N18" s="492">
        <f>+MMES!AO109</f>
        <v>0</v>
      </c>
      <c r="O18" s="492"/>
      <c r="V18" s="84"/>
      <c r="W18" s="84"/>
      <c r="X18" s="84"/>
      <c r="Y18" s="84"/>
      <c r="Z18" s="84"/>
      <c r="AA18" s="84"/>
      <c r="AB18" s="84"/>
      <c r="AI18" s="82"/>
    </row>
    <row r="19" spans="1:35" ht="13.5" thickBot="1" x14ac:dyDescent="0.25">
      <c r="A19" s="78"/>
      <c r="B19" s="502" t="s">
        <v>55</v>
      </c>
      <c r="C19" s="503"/>
      <c r="D19" s="85"/>
      <c r="E19" s="86" t="s">
        <v>50</v>
      </c>
      <c r="F19" s="515"/>
      <c r="G19" s="51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6"/>
      <c r="W19" s="86"/>
      <c r="X19" s="86"/>
      <c r="Y19" s="86"/>
      <c r="Z19" s="86"/>
      <c r="AA19" s="86"/>
      <c r="AB19" s="86"/>
      <c r="AC19" s="85"/>
      <c r="AD19" s="85"/>
      <c r="AE19" s="85"/>
      <c r="AF19" s="85"/>
      <c r="AG19" s="515">
        <f>+MMES!Q119</f>
        <v>0</v>
      </c>
      <c r="AH19" s="516"/>
      <c r="AI19" s="82"/>
    </row>
    <row r="20" spans="1:35" ht="6" customHeight="1" x14ac:dyDescent="0.2">
      <c r="A20" s="78"/>
      <c r="B20" s="87"/>
      <c r="C20" s="87"/>
      <c r="D20" s="87"/>
      <c r="E20" s="87"/>
      <c r="H20" s="84"/>
      <c r="K20" s="84"/>
      <c r="N20" s="84"/>
      <c r="Q20" s="84"/>
      <c r="T20" s="84"/>
      <c r="U20" s="84"/>
      <c r="V20" s="84"/>
      <c r="W20" s="84"/>
      <c r="X20" s="84"/>
      <c r="Y20" s="84"/>
      <c r="Z20" s="84"/>
      <c r="AA20" s="84"/>
      <c r="AB20" s="84"/>
      <c r="AI20" s="82"/>
    </row>
    <row r="21" spans="1:35" x14ac:dyDescent="0.2">
      <c r="A21" s="78"/>
      <c r="B21" s="491" t="s">
        <v>32</v>
      </c>
      <c r="C21" s="491"/>
      <c r="D21" s="491"/>
      <c r="E21" s="491"/>
      <c r="F21" s="491"/>
      <c r="G21" s="491"/>
      <c r="M21" s="89" t="s">
        <v>50</v>
      </c>
      <c r="N21" s="492">
        <f>+MMES!AR99</f>
        <v>0</v>
      </c>
      <c r="O21" s="492"/>
      <c r="V21" s="84"/>
      <c r="W21" s="84"/>
      <c r="X21" s="84"/>
      <c r="Y21" s="84"/>
      <c r="Z21" s="84"/>
      <c r="AA21" s="84"/>
      <c r="AB21" s="84"/>
      <c r="AI21" s="82"/>
    </row>
    <row r="22" spans="1:35" ht="13.5" thickBot="1" x14ac:dyDescent="0.25">
      <c r="A22" s="78"/>
      <c r="B22" s="491" t="s">
        <v>364</v>
      </c>
      <c r="C22" s="491"/>
      <c r="D22" s="491"/>
      <c r="E22" s="491"/>
      <c r="F22" s="491"/>
      <c r="G22" s="491"/>
      <c r="H22" s="491"/>
      <c r="I22" s="491"/>
      <c r="J22" s="491"/>
      <c r="K22" s="491"/>
      <c r="M22" s="89" t="s">
        <v>50</v>
      </c>
      <c r="N22" s="492">
        <f>+MMES!AR109</f>
        <v>2</v>
      </c>
      <c r="O22" s="492"/>
      <c r="V22" s="84"/>
      <c r="W22" s="84"/>
      <c r="X22" s="84"/>
      <c r="Y22" s="84"/>
      <c r="Z22" s="84"/>
      <c r="AA22" s="84"/>
      <c r="AB22" s="84"/>
      <c r="AI22" s="82"/>
    </row>
    <row r="23" spans="1:35" ht="13.5" thickBot="1" x14ac:dyDescent="0.25">
      <c r="A23" s="78"/>
      <c r="B23" s="502" t="s">
        <v>56</v>
      </c>
      <c r="C23" s="503"/>
      <c r="D23" s="85"/>
      <c r="E23" s="86" t="s">
        <v>50</v>
      </c>
      <c r="F23" s="515"/>
      <c r="G23" s="51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6"/>
      <c r="W23" s="86"/>
      <c r="X23" s="86"/>
      <c r="Y23" s="86"/>
      <c r="Z23" s="86"/>
      <c r="AA23" s="86"/>
      <c r="AB23" s="86"/>
      <c r="AC23" s="85"/>
      <c r="AD23" s="85"/>
      <c r="AE23" s="85"/>
      <c r="AF23" s="85"/>
      <c r="AG23" s="515">
        <f>+MMES!T119</f>
        <v>2</v>
      </c>
      <c r="AH23" s="516"/>
      <c r="AI23" s="82"/>
    </row>
    <row r="24" spans="1:35" ht="6" customHeight="1" x14ac:dyDescent="0.2">
      <c r="A24" s="78"/>
      <c r="B24" s="87"/>
      <c r="C24" s="87"/>
      <c r="D24" s="87"/>
      <c r="E24" s="87"/>
      <c r="H24" s="84"/>
      <c r="K24" s="84"/>
      <c r="N24" s="84"/>
      <c r="Q24" s="84"/>
      <c r="T24" s="84"/>
      <c r="U24" s="84"/>
      <c r="V24" s="84"/>
      <c r="W24" s="84"/>
      <c r="X24" s="84"/>
      <c r="Y24" s="84"/>
      <c r="Z24" s="84"/>
      <c r="AA24" s="84"/>
      <c r="AB24" s="84"/>
      <c r="AI24" s="82"/>
    </row>
    <row r="25" spans="1:35" x14ac:dyDescent="0.2">
      <c r="A25" s="78"/>
      <c r="B25" s="504" t="s">
        <v>49</v>
      </c>
      <c r="C25" s="504"/>
      <c r="D25" s="504"/>
      <c r="E25" s="89" t="s">
        <v>50</v>
      </c>
      <c r="F25" s="492" t="s">
        <v>52</v>
      </c>
      <c r="G25" s="492"/>
      <c r="H25" s="89" t="s">
        <v>51</v>
      </c>
      <c r="I25" s="492" t="s">
        <v>53</v>
      </c>
      <c r="J25" s="492"/>
      <c r="K25" s="89" t="s">
        <v>51</v>
      </c>
      <c r="L25" s="492" t="s">
        <v>54</v>
      </c>
      <c r="M25" s="492"/>
      <c r="N25" s="89" t="s">
        <v>51</v>
      </c>
      <c r="O25" s="492" t="s">
        <v>55</v>
      </c>
      <c r="P25" s="492"/>
      <c r="Q25" s="89" t="s">
        <v>51</v>
      </c>
      <c r="R25" s="492" t="s">
        <v>56</v>
      </c>
      <c r="S25" s="492"/>
      <c r="T25" s="90"/>
      <c r="U25" s="90"/>
      <c r="V25" s="89"/>
      <c r="W25" s="89"/>
      <c r="X25" s="89"/>
      <c r="Y25" s="89"/>
      <c r="Z25" s="89"/>
      <c r="AA25" s="89"/>
      <c r="AB25" s="89"/>
      <c r="AC25" s="88"/>
      <c r="AD25" s="88"/>
      <c r="AE25" s="88"/>
      <c r="AF25" s="88"/>
      <c r="AG25" s="88"/>
      <c r="AH25" s="88"/>
      <c r="AI25" s="82"/>
    </row>
    <row r="26" spans="1:35" ht="6" customHeight="1" x14ac:dyDescent="0.2">
      <c r="A26" s="78"/>
      <c r="B26" s="90"/>
      <c r="C26" s="90"/>
      <c r="D26" s="90"/>
      <c r="E26" s="90"/>
      <c r="F26" s="88"/>
      <c r="G26" s="88"/>
      <c r="H26" s="89"/>
      <c r="I26" s="88"/>
      <c r="J26" s="88"/>
      <c r="K26" s="89"/>
      <c r="L26" s="88"/>
      <c r="M26" s="88"/>
      <c r="N26" s="89"/>
      <c r="O26" s="88"/>
      <c r="P26" s="88"/>
      <c r="Q26" s="89"/>
      <c r="R26" s="88"/>
      <c r="S26" s="88"/>
      <c r="T26" s="89"/>
      <c r="U26" s="89"/>
      <c r="V26" s="89"/>
      <c r="W26" s="89"/>
      <c r="X26" s="89"/>
      <c r="Y26" s="89"/>
      <c r="Z26" s="89"/>
      <c r="AA26" s="89"/>
      <c r="AB26" s="89"/>
      <c r="AC26" s="88"/>
      <c r="AD26" s="88"/>
      <c r="AE26" s="88"/>
      <c r="AF26" s="88"/>
      <c r="AG26" s="88"/>
      <c r="AH26" s="88"/>
      <c r="AI26" s="82"/>
    </row>
    <row r="27" spans="1:35" x14ac:dyDescent="0.2">
      <c r="A27" s="78"/>
      <c r="B27" s="504" t="s">
        <v>49</v>
      </c>
      <c r="C27" s="504"/>
      <c r="D27" s="504"/>
      <c r="E27" s="89" t="s">
        <v>50</v>
      </c>
      <c r="F27" s="492">
        <f>+MMES!H119</f>
        <v>0</v>
      </c>
      <c r="G27" s="492"/>
      <c r="H27" s="89" t="s">
        <v>51</v>
      </c>
      <c r="I27" s="492">
        <f>+MMES!K119</f>
        <v>0</v>
      </c>
      <c r="J27" s="492"/>
      <c r="K27" s="89" t="s">
        <v>51</v>
      </c>
      <c r="L27" s="492">
        <f>+MMES!N119</f>
        <v>0</v>
      </c>
      <c r="M27" s="492"/>
      <c r="N27" s="89" t="s">
        <v>51</v>
      </c>
      <c r="O27" s="492">
        <f>+MMES!Q119</f>
        <v>0</v>
      </c>
      <c r="P27" s="492"/>
      <c r="Q27" s="89" t="s">
        <v>51</v>
      </c>
      <c r="R27" s="492">
        <f>+MMES!T119</f>
        <v>2</v>
      </c>
      <c r="S27" s="492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2"/>
    </row>
    <row r="28" spans="1:35" ht="6" customHeight="1" thickBot="1" x14ac:dyDescent="0.25">
      <c r="A28" s="78"/>
      <c r="B28" s="87"/>
      <c r="C28" s="87"/>
      <c r="D28" s="87"/>
      <c r="E28" s="87"/>
      <c r="H28" s="84"/>
      <c r="K28" s="84"/>
      <c r="N28" s="84"/>
      <c r="Q28" s="84"/>
      <c r="T28" s="84"/>
      <c r="U28" s="84"/>
      <c r="V28" s="84"/>
      <c r="W28" s="84"/>
      <c r="X28" s="84"/>
      <c r="Y28" s="84"/>
      <c r="Z28" s="84"/>
      <c r="AA28" s="84"/>
      <c r="AB28" s="84"/>
      <c r="AI28" s="82"/>
    </row>
    <row r="29" spans="1:35" ht="13.5" thickBot="1" x14ac:dyDescent="0.25">
      <c r="A29" s="78"/>
      <c r="B29" s="502" t="s">
        <v>49</v>
      </c>
      <c r="C29" s="503"/>
      <c r="D29" s="503"/>
      <c r="E29" s="86" t="s">
        <v>50</v>
      </c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497">
        <f>+F27+I27+L27+O27+R27</f>
        <v>2</v>
      </c>
      <c r="AF29" s="497"/>
      <c r="AG29" s="497"/>
      <c r="AH29" s="498"/>
      <c r="AI29" s="82"/>
    </row>
    <row r="30" spans="1:35" ht="6" customHeight="1" x14ac:dyDescent="0.2">
      <c r="A30" s="78"/>
      <c r="B30" s="87"/>
      <c r="C30" s="87"/>
      <c r="D30" s="87"/>
      <c r="E30" s="87"/>
      <c r="H30" s="84"/>
      <c r="K30" s="84"/>
      <c r="N30" s="84"/>
      <c r="Q30" s="84"/>
      <c r="T30" s="84"/>
      <c r="U30" s="84"/>
      <c r="V30" s="84"/>
      <c r="W30" s="84"/>
      <c r="X30" s="84"/>
      <c r="Y30" s="84"/>
      <c r="Z30" s="84"/>
      <c r="AA30" s="84"/>
      <c r="AB30" s="84"/>
      <c r="AI30" s="82"/>
    </row>
    <row r="31" spans="1:35" x14ac:dyDescent="0.2">
      <c r="A31" s="78"/>
      <c r="B31" s="504" t="s">
        <v>361</v>
      </c>
      <c r="C31" s="504"/>
      <c r="D31" s="504"/>
      <c r="E31" s="89" t="s">
        <v>50</v>
      </c>
      <c r="F31" s="492" t="s">
        <v>49</v>
      </c>
      <c r="G31" s="492"/>
      <c r="H31" s="89" t="s">
        <v>51</v>
      </c>
      <c r="I31" s="492" t="s">
        <v>284</v>
      </c>
      <c r="J31" s="492"/>
      <c r="K31" s="89" t="s">
        <v>286</v>
      </c>
      <c r="L31" s="492" t="s">
        <v>285</v>
      </c>
      <c r="M31" s="492"/>
      <c r="N31" s="492"/>
      <c r="O31" s="492"/>
      <c r="P31" s="492"/>
      <c r="Q31" s="89"/>
      <c r="R31" s="492"/>
      <c r="S31" s="492"/>
      <c r="T31" s="90"/>
      <c r="U31" s="90"/>
      <c r="V31" s="89"/>
      <c r="W31" s="89"/>
      <c r="X31" s="89"/>
      <c r="Y31" s="89"/>
      <c r="Z31" s="89"/>
      <c r="AA31" s="89"/>
      <c r="AB31" s="89"/>
      <c r="AC31" s="88"/>
      <c r="AD31" s="88"/>
      <c r="AE31" s="88"/>
      <c r="AF31" s="88"/>
      <c r="AG31" s="88"/>
      <c r="AH31" s="88"/>
      <c r="AI31" s="82"/>
    </row>
    <row r="32" spans="1:35" ht="6" customHeight="1" x14ac:dyDescent="0.2">
      <c r="A32" s="78"/>
      <c r="B32" s="90"/>
      <c r="C32" s="90"/>
      <c r="D32" s="90"/>
      <c r="E32" s="90"/>
      <c r="F32" s="88"/>
      <c r="G32" s="88"/>
      <c r="H32" s="89"/>
      <c r="I32" s="88"/>
      <c r="J32" s="88"/>
      <c r="K32" s="89"/>
      <c r="L32" s="88"/>
      <c r="M32" s="88"/>
      <c r="N32" s="89"/>
      <c r="O32" s="88"/>
      <c r="P32" s="88"/>
      <c r="Q32" s="89"/>
      <c r="R32" s="88"/>
      <c r="S32" s="88"/>
      <c r="T32" s="89"/>
      <c r="U32" s="89"/>
      <c r="V32" s="89"/>
      <c r="W32" s="89"/>
      <c r="X32" s="89"/>
      <c r="Y32" s="89"/>
      <c r="Z32" s="89"/>
      <c r="AA32" s="89"/>
      <c r="AB32" s="89"/>
      <c r="AC32" s="88"/>
      <c r="AD32" s="88"/>
      <c r="AE32" s="88"/>
      <c r="AF32" s="88"/>
      <c r="AG32" s="88"/>
      <c r="AH32" s="88"/>
      <c r="AI32" s="82"/>
    </row>
    <row r="33" spans="1:35" x14ac:dyDescent="0.2">
      <c r="A33" s="78"/>
      <c r="B33" s="504" t="s">
        <v>361</v>
      </c>
      <c r="C33" s="504"/>
      <c r="D33" s="504"/>
      <c r="E33" s="89" t="s">
        <v>50</v>
      </c>
      <c r="F33" s="492">
        <f>+MMES!W119</f>
        <v>2</v>
      </c>
      <c r="G33" s="492"/>
      <c r="H33" s="89" t="s">
        <v>51</v>
      </c>
      <c r="I33" s="492">
        <f>+MMES!AD126</f>
        <v>0</v>
      </c>
      <c r="J33" s="492"/>
      <c r="K33" s="89" t="s">
        <v>286</v>
      </c>
      <c r="L33" s="492">
        <f>+MMES!AG126</f>
        <v>0</v>
      </c>
      <c r="M33" s="492"/>
      <c r="N33" s="90"/>
      <c r="O33" s="492"/>
      <c r="P33" s="492"/>
      <c r="Q33" s="89"/>
      <c r="R33" s="492"/>
      <c r="S33" s="492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2"/>
    </row>
    <row r="34" spans="1:35" ht="6" customHeight="1" thickBot="1" x14ac:dyDescent="0.25">
      <c r="A34" s="78"/>
      <c r="B34" s="87"/>
      <c r="C34" s="87"/>
      <c r="D34" s="87"/>
      <c r="E34" s="87"/>
      <c r="H34" s="84"/>
      <c r="K34" s="84"/>
      <c r="N34" s="84"/>
      <c r="Q34" s="84"/>
      <c r="T34" s="84"/>
      <c r="U34" s="84"/>
      <c r="V34" s="84"/>
      <c r="W34" s="84"/>
      <c r="X34" s="84"/>
      <c r="Y34" s="84"/>
      <c r="Z34" s="84"/>
      <c r="AA34" s="84"/>
      <c r="AB34" s="84"/>
      <c r="AI34" s="82"/>
    </row>
    <row r="35" spans="1:35" ht="13.5" thickBot="1" x14ac:dyDescent="0.25">
      <c r="A35" s="78"/>
      <c r="B35" s="502" t="s">
        <v>361</v>
      </c>
      <c r="C35" s="503"/>
      <c r="D35" s="503"/>
      <c r="E35" s="86" t="s">
        <v>50</v>
      </c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497">
        <f>+MMES!AA128</f>
        <v>2</v>
      </c>
      <c r="AF35" s="497"/>
      <c r="AG35" s="497"/>
      <c r="AH35" s="498"/>
      <c r="AI35" s="82"/>
    </row>
    <row r="36" spans="1:35" ht="6" customHeight="1" x14ac:dyDescent="0.2">
      <c r="A36" s="78"/>
      <c r="B36" s="87"/>
      <c r="C36" s="87"/>
      <c r="D36" s="87"/>
      <c r="E36" s="87"/>
      <c r="H36" s="84"/>
      <c r="K36" s="84"/>
      <c r="N36" s="84"/>
      <c r="Q36" s="84"/>
      <c r="T36" s="84"/>
      <c r="U36" s="84"/>
      <c r="V36" s="84"/>
      <c r="W36" s="84"/>
      <c r="X36" s="84"/>
      <c r="Y36" s="84"/>
      <c r="Z36" s="84"/>
      <c r="AA36" s="84"/>
      <c r="AB36" s="84"/>
      <c r="AI36" s="82"/>
    </row>
    <row r="37" spans="1:35" x14ac:dyDescent="0.2">
      <c r="A37" s="78"/>
      <c r="B37" s="504" t="s">
        <v>58</v>
      </c>
      <c r="C37" s="504"/>
      <c r="D37" s="504"/>
      <c r="E37" s="89" t="s">
        <v>50</v>
      </c>
      <c r="F37" s="508">
        <f>+MMES!I124</f>
        <v>20717.099999999999</v>
      </c>
      <c r="G37" s="508"/>
      <c r="H37" s="508"/>
      <c r="I37" s="50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2"/>
    </row>
    <row r="38" spans="1:35" ht="6" customHeight="1" x14ac:dyDescent="0.2">
      <c r="A38" s="78"/>
      <c r="B38" s="90"/>
      <c r="C38" s="90"/>
      <c r="D38" s="90"/>
      <c r="E38" s="90"/>
      <c r="F38" s="88"/>
      <c r="G38" s="88"/>
      <c r="H38" s="89"/>
      <c r="I38" s="88"/>
      <c r="J38" s="88"/>
      <c r="K38" s="89"/>
      <c r="L38" s="88"/>
      <c r="M38" s="88"/>
      <c r="N38" s="89"/>
      <c r="O38" s="88"/>
      <c r="P38" s="88"/>
      <c r="Q38" s="89"/>
      <c r="R38" s="88"/>
      <c r="S38" s="88"/>
      <c r="T38" s="89"/>
      <c r="U38" s="89"/>
      <c r="V38" s="89"/>
      <c r="W38" s="89"/>
      <c r="X38" s="89"/>
      <c r="Y38" s="89"/>
      <c r="Z38" s="89"/>
      <c r="AA38" s="89"/>
      <c r="AB38" s="89"/>
      <c r="AC38" s="88"/>
      <c r="AD38" s="88"/>
      <c r="AE38" s="88"/>
      <c r="AF38" s="88"/>
      <c r="AG38" s="88"/>
      <c r="AH38" s="88"/>
      <c r="AI38" s="82"/>
    </row>
    <row r="39" spans="1:35" x14ac:dyDescent="0.2">
      <c r="A39" s="78"/>
      <c r="B39" s="504" t="s">
        <v>59</v>
      </c>
      <c r="C39" s="504"/>
      <c r="D39" s="504"/>
      <c r="E39" s="89" t="s">
        <v>50</v>
      </c>
      <c r="F39" s="508">
        <f>+MMES!I126</f>
        <v>1</v>
      </c>
      <c r="G39" s="508"/>
      <c r="H39" s="508"/>
      <c r="I39" s="50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2"/>
    </row>
    <row r="40" spans="1:35" ht="6" customHeight="1" thickBot="1" x14ac:dyDescent="0.25">
      <c r="A40" s="78"/>
      <c r="B40" s="87"/>
      <c r="C40" s="87"/>
      <c r="D40" s="87"/>
      <c r="E40" s="87"/>
      <c r="H40" s="84"/>
      <c r="K40" s="84"/>
      <c r="N40" s="84"/>
      <c r="Q40" s="84"/>
      <c r="T40" s="84"/>
      <c r="U40" s="84"/>
      <c r="V40" s="84"/>
      <c r="W40" s="84"/>
      <c r="X40" s="84"/>
      <c r="Y40" s="84"/>
      <c r="Z40" s="84"/>
      <c r="AA40" s="84"/>
      <c r="AB40" s="84"/>
      <c r="AI40" s="82"/>
    </row>
    <row r="41" spans="1:35" ht="13.5" thickBot="1" x14ac:dyDescent="0.25">
      <c r="A41" s="78"/>
      <c r="B41" s="502" t="s">
        <v>60</v>
      </c>
      <c r="C41" s="503"/>
      <c r="D41" s="503"/>
      <c r="E41" s="86" t="s">
        <v>50</v>
      </c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497">
        <f>+MMES!I129</f>
        <v>82868.399999999994</v>
      </c>
      <c r="AF41" s="497"/>
      <c r="AG41" s="497"/>
      <c r="AH41" s="498"/>
      <c r="AI41" s="82"/>
    </row>
    <row r="42" spans="1:35" ht="6" customHeight="1" x14ac:dyDescent="0.2">
      <c r="A42" s="78"/>
      <c r="B42" s="87"/>
      <c r="C42" s="87"/>
      <c r="D42" s="87"/>
      <c r="E42" s="87"/>
      <c r="H42" s="84"/>
      <c r="K42" s="84"/>
      <c r="N42" s="84"/>
      <c r="Q42" s="84"/>
      <c r="T42" s="84"/>
      <c r="U42" s="84"/>
      <c r="V42" s="84"/>
      <c r="W42" s="84"/>
      <c r="X42" s="84"/>
      <c r="Y42" s="84"/>
      <c r="Z42" s="84"/>
      <c r="AA42" s="84"/>
      <c r="AB42" s="84"/>
      <c r="AI42" s="82"/>
    </row>
    <row r="43" spans="1:35" x14ac:dyDescent="0.2">
      <c r="A43" s="78"/>
      <c r="B43" s="90" t="s">
        <v>74</v>
      </c>
      <c r="C43" s="88"/>
      <c r="D43" s="88"/>
      <c r="E43" s="89" t="s">
        <v>50</v>
      </c>
      <c r="F43" s="91">
        <v>1</v>
      </c>
      <c r="G43" s="89" t="s">
        <v>51</v>
      </c>
      <c r="H43" s="492" t="s">
        <v>76</v>
      </c>
      <c r="I43" s="492"/>
      <c r="J43" s="492"/>
      <c r="K43" s="89" t="s">
        <v>75</v>
      </c>
      <c r="L43" s="492" t="s">
        <v>77</v>
      </c>
      <c r="M43" s="492"/>
      <c r="N43" s="492"/>
      <c r="O43" s="89" t="s">
        <v>51</v>
      </c>
      <c r="P43" s="492" t="s">
        <v>78</v>
      </c>
      <c r="Q43" s="492"/>
      <c r="R43" s="492"/>
      <c r="S43" s="89" t="s">
        <v>51</v>
      </c>
      <c r="T43" s="492" t="s">
        <v>79</v>
      </c>
      <c r="U43" s="492"/>
      <c r="V43" s="492"/>
      <c r="W43" s="89" t="s">
        <v>51</v>
      </c>
      <c r="X43" s="492" t="s">
        <v>80</v>
      </c>
      <c r="Y43" s="492"/>
      <c r="Z43" s="492"/>
      <c r="AA43" s="90"/>
      <c r="AB43" s="88"/>
      <c r="AC43" s="88"/>
      <c r="AD43" s="88"/>
      <c r="AE43" s="88"/>
      <c r="AF43" s="88"/>
      <c r="AG43" s="88"/>
      <c r="AH43" s="90"/>
      <c r="AI43" s="82"/>
    </row>
    <row r="44" spans="1:35" ht="6" customHeight="1" x14ac:dyDescent="0.2">
      <c r="A44" s="78"/>
      <c r="B44" s="90"/>
      <c r="C44" s="90"/>
      <c r="D44" s="90"/>
      <c r="E44" s="90"/>
      <c r="F44" s="88"/>
      <c r="G44" s="88"/>
      <c r="H44" s="89"/>
      <c r="I44" s="88"/>
      <c r="J44" s="88"/>
      <c r="K44" s="89"/>
      <c r="L44" s="88"/>
      <c r="M44" s="88"/>
      <c r="N44" s="89"/>
      <c r="O44" s="88"/>
      <c r="P44" s="88"/>
      <c r="Q44" s="89"/>
      <c r="R44" s="88"/>
      <c r="S44" s="88"/>
      <c r="T44" s="89"/>
      <c r="U44" s="89"/>
      <c r="V44" s="89"/>
      <c r="W44" s="89"/>
      <c r="X44" s="89"/>
      <c r="Y44" s="89"/>
      <c r="Z44" s="89"/>
      <c r="AA44" s="89"/>
      <c r="AB44" s="89"/>
      <c r="AC44" s="88"/>
      <c r="AD44" s="88"/>
      <c r="AE44" s="88"/>
      <c r="AF44" s="88"/>
      <c r="AG44" s="88"/>
      <c r="AH44" s="88"/>
      <c r="AI44" s="82"/>
    </row>
    <row r="45" spans="1:35" x14ac:dyDescent="0.2">
      <c r="A45" s="78"/>
      <c r="B45" s="90" t="s">
        <v>74</v>
      </c>
      <c r="C45" s="88"/>
      <c r="D45" s="88"/>
      <c r="E45" s="89" t="s">
        <v>50</v>
      </c>
      <c r="F45" s="91">
        <v>1</v>
      </c>
      <c r="G45" s="89" t="s">
        <v>51</v>
      </c>
      <c r="H45" s="492">
        <f>+MMES!H166</f>
        <v>0</v>
      </c>
      <c r="I45" s="492"/>
      <c r="J45" s="492"/>
      <c r="K45" s="89" t="s">
        <v>75</v>
      </c>
      <c r="L45" s="492">
        <f>+MMES!L166</f>
        <v>0</v>
      </c>
      <c r="M45" s="492"/>
      <c r="N45" s="492"/>
      <c r="O45" s="89" t="s">
        <v>51</v>
      </c>
      <c r="P45" s="492">
        <f>+MMES!P166</f>
        <v>0</v>
      </c>
      <c r="Q45" s="492"/>
      <c r="R45" s="492"/>
      <c r="S45" s="89" t="s">
        <v>51</v>
      </c>
      <c r="T45" s="492">
        <f>+MMES!T166</f>
        <v>0</v>
      </c>
      <c r="U45" s="492"/>
      <c r="V45" s="492"/>
      <c r="W45" s="89" t="s">
        <v>51</v>
      </c>
      <c r="X45" s="492">
        <f>+MMES!X166</f>
        <v>0</v>
      </c>
      <c r="Y45" s="492"/>
      <c r="Z45" s="492"/>
      <c r="AA45" s="90"/>
      <c r="AB45" s="88"/>
      <c r="AC45" s="88"/>
      <c r="AD45" s="88"/>
      <c r="AE45" s="88"/>
      <c r="AF45" s="88"/>
      <c r="AG45" s="88"/>
      <c r="AH45" s="90"/>
      <c r="AI45" s="82"/>
    </row>
    <row r="46" spans="1:35" ht="6" customHeight="1" thickBot="1" x14ac:dyDescent="0.25">
      <c r="A46" s="78"/>
      <c r="B46" s="87"/>
      <c r="C46" s="87"/>
      <c r="D46" s="87"/>
      <c r="E46" s="87"/>
      <c r="H46" s="84"/>
      <c r="K46" s="84"/>
      <c r="N46" s="84"/>
      <c r="Q46" s="84"/>
      <c r="T46" s="84"/>
      <c r="U46" s="84"/>
      <c r="V46" s="84"/>
      <c r="W46" s="84"/>
      <c r="X46" s="84"/>
      <c r="Y46" s="84"/>
      <c r="Z46" s="84"/>
      <c r="AA46" s="84"/>
      <c r="AB46" s="84"/>
      <c r="AI46" s="82"/>
    </row>
    <row r="47" spans="1:35" ht="13.5" thickBot="1" x14ac:dyDescent="0.25">
      <c r="A47" s="78"/>
      <c r="B47" s="502" t="s">
        <v>74</v>
      </c>
      <c r="C47" s="503"/>
      <c r="D47" s="503"/>
      <c r="E47" s="86" t="s">
        <v>50</v>
      </c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497">
        <f>+MMES!AD166</f>
        <v>1</v>
      </c>
      <c r="AF47" s="497"/>
      <c r="AG47" s="497"/>
      <c r="AH47" s="498"/>
      <c r="AI47" s="82"/>
    </row>
    <row r="48" spans="1:35" ht="6" customHeight="1" x14ac:dyDescent="0.2">
      <c r="A48" s="78"/>
      <c r="B48" s="87"/>
      <c r="C48" s="87"/>
      <c r="D48" s="87"/>
      <c r="E48" s="87"/>
      <c r="H48" s="84"/>
      <c r="K48" s="84"/>
      <c r="N48" s="84"/>
      <c r="Q48" s="84"/>
      <c r="T48" s="84"/>
      <c r="U48" s="84"/>
      <c r="V48" s="84"/>
      <c r="W48" s="84"/>
      <c r="X48" s="84"/>
      <c r="Y48" s="84"/>
      <c r="Z48" s="84"/>
      <c r="AA48" s="84"/>
      <c r="AB48" s="84"/>
      <c r="AI48" s="82"/>
    </row>
    <row r="49" spans="1:35" x14ac:dyDescent="0.2">
      <c r="A49" s="78"/>
      <c r="B49" s="491" t="s">
        <v>86</v>
      </c>
      <c r="C49" s="491"/>
      <c r="D49" s="491"/>
      <c r="E49" s="89" t="s">
        <v>50</v>
      </c>
      <c r="F49" s="90"/>
      <c r="G49" s="90"/>
      <c r="H49" s="492" t="s">
        <v>87</v>
      </c>
      <c r="I49" s="492"/>
      <c r="J49" s="492"/>
      <c r="K49" s="90"/>
      <c r="L49" s="89" t="s">
        <v>51</v>
      </c>
      <c r="M49" s="90"/>
      <c r="N49" s="492" t="s">
        <v>88</v>
      </c>
      <c r="O49" s="492"/>
      <c r="P49" s="492"/>
      <c r="Q49" s="90"/>
      <c r="R49" s="89" t="s">
        <v>51</v>
      </c>
      <c r="S49" s="90"/>
      <c r="T49" s="492" t="s">
        <v>89</v>
      </c>
      <c r="U49" s="492"/>
      <c r="V49" s="492"/>
      <c r="W49" s="90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2"/>
    </row>
    <row r="50" spans="1:35" ht="6" customHeight="1" x14ac:dyDescent="0.2">
      <c r="A50" s="78"/>
      <c r="B50" s="90"/>
      <c r="C50" s="90"/>
      <c r="D50" s="90"/>
      <c r="E50" s="90"/>
      <c r="F50" s="88"/>
      <c r="G50" s="88"/>
      <c r="H50" s="89"/>
      <c r="I50" s="88"/>
      <c r="J50" s="88"/>
      <c r="K50" s="89"/>
      <c r="L50" s="88"/>
      <c r="M50" s="88"/>
      <c r="N50" s="89"/>
      <c r="O50" s="88"/>
      <c r="P50" s="88"/>
      <c r="Q50" s="89"/>
      <c r="R50" s="88"/>
      <c r="S50" s="88"/>
      <c r="T50" s="89"/>
      <c r="U50" s="89"/>
      <c r="V50" s="89"/>
      <c r="W50" s="89"/>
      <c r="X50" s="89"/>
      <c r="Y50" s="89"/>
      <c r="Z50" s="89"/>
      <c r="AA50" s="89"/>
      <c r="AB50" s="89"/>
      <c r="AC50" s="88"/>
      <c r="AD50" s="88"/>
      <c r="AE50" s="88"/>
      <c r="AF50" s="88"/>
      <c r="AG50" s="88"/>
      <c r="AH50" s="88"/>
      <c r="AI50" s="82"/>
    </row>
    <row r="51" spans="1:35" x14ac:dyDescent="0.2">
      <c r="A51" s="78"/>
      <c r="B51" s="491" t="s">
        <v>86</v>
      </c>
      <c r="C51" s="491"/>
      <c r="D51" s="491"/>
      <c r="E51" s="89" t="s">
        <v>50</v>
      </c>
      <c r="F51" s="90"/>
      <c r="G51" s="90"/>
      <c r="H51" s="492">
        <f>+MMES!J180</f>
        <v>0</v>
      </c>
      <c r="I51" s="492"/>
      <c r="J51" s="492"/>
      <c r="K51" s="90"/>
      <c r="L51" s="89" t="s">
        <v>51</v>
      </c>
      <c r="M51" s="90"/>
      <c r="N51" s="492">
        <f>+MMES!P180</f>
        <v>0</v>
      </c>
      <c r="O51" s="492"/>
      <c r="P51" s="492"/>
      <c r="Q51" s="90"/>
      <c r="R51" s="89" t="s">
        <v>51</v>
      </c>
      <c r="S51" s="90"/>
      <c r="T51" s="492">
        <f>+MMES!V180</f>
        <v>0</v>
      </c>
      <c r="U51" s="492"/>
      <c r="V51" s="492"/>
      <c r="W51" s="90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2"/>
    </row>
    <row r="52" spans="1:35" ht="6" customHeight="1" thickBot="1" x14ac:dyDescent="0.25">
      <c r="A52" s="78"/>
      <c r="B52" s="87"/>
      <c r="C52" s="87"/>
      <c r="D52" s="87"/>
      <c r="E52" s="87"/>
      <c r="H52" s="84"/>
      <c r="K52" s="84"/>
      <c r="N52" s="84"/>
      <c r="Q52" s="84"/>
      <c r="T52" s="84"/>
      <c r="U52" s="84"/>
      <c r="V52" s="84"/>
      <c r="W52" s="84"/>
      <c r="X52" s="84"/>
      <c r="Y52" s="84"/>
      <c r="Z52" s="84"/>
      <c r="AA52" s="84"/>
      <c r="AB52" s="84"/>
      <c r="AI52" s="82"/>
    </row>
    <row r="53" spans="1:35" ht="13.5" thickBot="1" x14ac:dyDescent="0.25">
      <c r="A53" s="78"/>
      <c r="B53" s="502" t="s">
        <v>86</v>
      </c>
      <c r="C53" s="503"/>
      <c r="D53" s="503"/>
      <c r="E53" s="86" t="s">
        <v>50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497">
        <f>+H51+N51+T51</f>
        <v>0</v>
      </c>
      <c r="AF53" s="497"/>
      <c r="AG53" s="497"/>
      <c r="AH53" s="498"/>
      <c r="AI53" s="82"/>
    </row>
    <row r="54" spans="1:35" ht="6" customHeight="1" x14ac:dyDescent="0.2">
      <c r="A54" s="78"/>
      <c r="B54" s="87"/>
      <c r="C54" s="87"/>
      <c r="D54" s="87"/>
      <c r="E54" s="87"/>
      <c r="H54" s="84"/>
      <c r="K54" s="84"/>
      <c r="N54" s="84"/>
      <c r="Q54" s="84"/>
      <c r="T54" s="84"/>
      <c r="U54" s="84"/>
      <c r="V54" s="84"/>
      <c r="W54" s="84"/>
      <c r="X54" s="84"/>
      <c r="Y54" s="84"/>
      <c r="Z54" s="84"/>
      <c r="AA54" s="84"/>
      <c r="AB54" s="84"/>
      <c r="AI54" s="82"/>
    </row>
    <row r="55" spans="1:35" x14ac:dyDescent="0.2">
      <c r="A55" s="78"/>
      <c r="B55" s="491" t="s">
        <v>91</v>
      </c>
      <c r="C55" s="491"/>
      <c r="D55" s="491"/>
      <c r="E55" s="89" t="s">
        <v>50</v>
      </c>
      <c r="F55" s="90"/>
      <c r="G55" s="90"/>
      <c r="H55" s="492" t="s">
        <v>92</v>
      </c>
      <c r="I55" s="492"/>
      <c r="J55" s="492"/>
      <c r="K55" s="90"/>
      <c r="L55" s="89" t="s">
        <v>51</v>
      </c>
      <c r="M55" s="90"/>
      <c r="N55" s="492" t="s">
        <v>93</v>
      </c>
      <c r="O55" s="492"/>
      <c r="P55" s="492"/>
      <c r="Q55" s="90"/>
      <c r="R55" s="89" t="s">
        <v>51</v>
      </c>
      <c r="S55" s="90"/>
      <c r="T55" s="492" t="s">
        <v>94</v>
      </c>
      <c r="U55" s="492"/>
      <c r="V55" s="492"/>
      <c r="W55" s="90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2"/>
    </row>
    <row r="56" spans="1:35" ht="6" customHeight="1" x14ac:dyDescent="0.2">
      <c r="A56" s="78"/>
      <c r="B56" s="90"/>
      <c r="C56" s="90"/>
      <c r="D56" s="90"/>
      <c r="E56" s="90"/>
      <c r="F56" s="88"/>
      <c r="G56" s="88"/>
      <c r="H56" s="89"/>
      <c r="I56" s="88"/>
      <c r="J56" s="88"/>
      <c r="K56" s="89"/>
      <c r="L56" s="88"/>
      <c r="M56" s="88"/>
      <c r="N56" s="89"/>
      <c r="O56" s="88"/>
      <c r="P56" s="88"/>
      <c r="Q56" s="89"/>
      <c r="R56" s="88"/>
      <c r="S56" s="88"/>
      <c r="T56" s="89"/>
      <c r="U56" s="89"/>
      <c r="V56" s="89"/>
      <c r="W56" s="89"/>
      <c r="X56" s="89"/>
      <c r="Y56" s="89"/>
      <c r="Z56" s="89"/>
      <c r="AA56" s="89"/>
      <c r="AB56" s="89"/>
      <c r="AC56" s="88"/>
      <c r="AD56" s="88"/>
      <c r="AE56" s="88"/>
      <c r="AF56" s="88"/>
      <c r="AG56" s="88"/>
      <c r="AH56" s="88"/>
      <c r="AI56" s="82"/>
    </row>
    <row r="57" spans="1:35" x14ac:dyDescent="0.2">
      <c r="A57" s="78"/>
      <c r="B57" s="491" t="s">
        <v>91</v>
      </c>
      <c r="C57" s="491"/>
      <c r="D57" s="491"/>
      <c r="E57" s="89" t="s">
        <v>50</v>
      </c>
      <c r="F57" s="90"/>
      <c r="G57" s="90"/>
      <c r="H57" s="492">
        <f>+MMES!J192</f>
        <v>0</v>
      </c>
      <c r="I57" s="492"/>
      <c r="J57" s="492"/>
      <c r="K57" s="90"/>
      <c r="L57" s="89" t="s">
        <v>51</v>
      </c>
      <c r="M57" s="90"/>
      <c r="N57" s="492">
        <f>+MMES!P192</f>
        <v>0</v>
      </c>
      <c r="O57" s="492"/>
      <c r="P57" s="492"/>
      <c r="Q57" s="90"/>
      <c r="R57" s="89" t="s">
        <v>51</v>
      </c>
      <c r="S57" s="90"/>
      <c r="T57" s="492">
        <f>+MMES!V192</f>
        <v>0</v>
      </c>
      <c r="U57" s="492"/>
      <c r="V57" s="492"/>
      <c r="W57" s="90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2"/>
    </row>
    <row r="58" spans="1:35" ht="6" customHeight="1" thickBot="1" x14ac:dyDescent="0.25">
      <c r="A58" s="78"/>
      <c r="B58" s="87"/>
      <c r="C58" s="87"/>
      <c r="D58" s="87"/>
      <c r="E58" s="87"/>
      <c r="H58" s="84"/>
      <c r="K58" s="84"/>
      <c r="N58" s="84"/>
      <c r="Q58" s="84"/>
      <c r="T58" s="84"/>
      <c r="U58" s="84"/>
      <c r="V58" s="84"/>
      <c r="W58" s="84"/>
      <c r="X58" s="84"/>
      <c r="Y58" s="84"/>
      <c r="Z58" s="84"/>
      <c r="AA58" s="84"/>
      <c r="AB58" s="84"/>
      <c r="AI58" s="82"/>
    </row>
    <row r="59" spans="1:35" ht="13.5" thickBot="1" x14ac:dyDescent="0.25">
      <c r="A59" s="78"/>
      <c r="B59" s="502" t="s">
        <v>91</v>
      </c>
      <c r="C59" s="503"/>
      <c r="D59" s="503"/>
      <c r="E59" s="86" t="s">
        <v>50</v>
      </c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497">
        <f>+H57+N57+T57</f>
        <v>0</v>
      </c>
      <c r="AF59" s="497"/>
      <c r="AG59" s="497"/>
      <c r="AH59" s="498"/>
      <c r="AI59" s="82"/>
    </row>
    <row r="60" spans="1:35" ht="6" customHeight="1" x14ac:dyDescent="0.2">
      <c r="A60" s="78"/>
      <c r="B60" s="87"/>
      <c r="C60" s="87"/>
      <c r="D60" s="87"/>
      <c r="E60" s="87"/>
      <c r="H60" s="84"/>
      <c r="K60" s="84"/>
      <c r="N60" s="84"/>
      <c r="Q60" s="84"/>
      <c r="T60" s="84"/>
      <c r="U60" s="84"/>
      <c r="V60" s="84"/>
      <c r="W60" s="84"/>
      <c r="X60" s="84"/>
      <c r="Y60" s="84"/>
      <c r="Z60" s="84"/>
      <c r="AA60" s="84"/>
      <c r="AB60" s="84"/>
      <c r="AI60" s="82"/>
    </row>
    <row r="61" spans="1:35" x14ac:dyDescent="0.2">
      <c r="A61" s="78"/>
      <c r="B61" s="491" t="s">
        <v>95</v>
      </c>
      <c r="C61" s="491"/>
      <c r="D61" s="491"/>
      <c r="E61" s="89" t="s">
        <v>50</v>
      </c>
      <c r="F61" s="90"/>
      <c r="G61" s="90"/>
      <c r="H61" s="492">
        <v>1</v>
      </c>
      <c r="I61" s="492"/>
      <c r="J61" s="492"/>
      <c r="K61" s="90"/>
      <c r="L61" s="89" t="s">
        <v>51</v>
      </c>
      <c r="M61" s="90"/>
      <c r="N61" s="492" t="s">
        <v>86</v>
      </c>
      <c r="O61" s="492"/>
      <c r="P61" s="492"/>
      <c r="Q61" s="90"/>
      <c r="R61" s="89" t="s">
        <v>51</v>
      </c>
      <c r="S61" s="90"/>
      <c r="T61" s="492" t="s">
        <v>91</v>
      </c>
      <c r="U61" s="492"/>
      <c r="V61" s="492"/>
      <c r="W61" s="90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2"/>
    </row>
    <row r="62" spans="1:35" ht="6" customHeight="1" x14ac:dyDescent="0.2">
      <c r="A62" s="78"/>
      <c r="B62" s="90"/>
      <c r="C62" s="90"/>
      <c r="D62" s="90"/>
      <c r="E62" s="90"/>
      <c r="F62" s="88"/>
      <c r="G62" s="88"/>
      <c r="H62" s="89"/>
      <c r="I62" s="88"/>
      <c r="J62" s="88"/>
      <c r="K62" s="89"/>
      <c r="L62" s="88"/>
      <c r="M62" s="88"/>
      <c r="N62" s="89"/>
      <c r="O62" s="88"/>
      <c r="P62" s="88"/>
      <c r="Q62" s="89"/>
      <c r="R62" s="88"/>
      <c r="S62" s="88"/>
      <c r="T62" s="89"/>
      <c r="U62" s="89"/>
      <c r="V62" s="89"/>
      <c r="W62" s="89"/>
      <c r="X62" s="89"/>
      <c r="Y62" s="89"/>
      <c r="Z62" s="89"/>
      <c r="AA62" s="89"/>
      <c r="AB62" s="89"/>
      <c r="AC62" s="88"/>
      <c r="AD62" s="88"/>
      <c r="AE62" s="88"/>
      <c r="AF62" s="88"/>
      <c r="AG62" s="88"/>
      <c r="AH62" s="88"/>
      <c r="AI62" s="82"/>
    </row>
    <row r="63" spans="1:35" x14ac:dyDescent="0.2">
      <c r="A63" s="78"/>
      <c r="B63" s="491" t="s">
        <v>95</v>
      </c>
      <c r="C63" s="491"/>
      <c r="D63" s="491"/>
      <c r="E63" s="89" t="s">
        <v>50</v>
      </c>
      <c r="F63" s="90"/>
      <c r="G63" s="90"/>
      <c r="H63" s="492">
        <f>+H61</f>
        <v>1</v>
      </c>
      <c r="I63" s="492"/>
      <c r="J63" s="492"/>
      <c r="K63" s="90"/>
      <c r="L63" s="89" t="s">
        <v>51</v>
      </c>
      <c r="M63" s="90"/>
      <c r="N63" s="492">
        <f>+AE53</f>
        <v>0</v>
      </c>
      <c r="O63" s="492"/>
      <c r="P63" s="492"/>
      <c r="Q63" s="90"/>
      <c r="R63" s="89" t="s">
        <v>51</v>
      </c>
      <c r="S63" s="90"/>
      <c r="T63" s="492">
        <f>+AE59</f>
        <v>0</v>
      </c>
      <c r="U63" s="492"/>
      <c r="V63" s="492"/>
      <c r="W63" s="90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2"/>
    </row>
    <row r="64" spans="1:35" ht="6" customHeight="1" thickBot="1" x14ac:dyDescent="0.25">
      <c r="A64" s="78"/>
      <c r="B64" s="87"/>
      <c r="C64" s="87"/>
      <c r="D64" s="87"/>
      <c r="E64" s="87"/>
      <c r="H64" s="84"/>
      <c r="K64" s="84"/>
      <c r="N64" s="84"/>
      <c r="Q64" s="84"/>
      <c r="T64" s="84"/>
      <c r="U64" s="84"/>
      <c r="V64" s="84"/>
      <c r="W64" s="84"/>
      <c r="X64" s="84"/>
      <c r="Y64" s="84"/>
      <c r="Z64" s="84"/>
      <c r="AA64" s="84"/>
      <c r="AB64" s="84"/>
      <c r="AI64" s="82"/>
    </row>
    <row r="65" spans="1:35" ht="13.5" thickBot="1" x14ac:dyDescent="0.25">
      <c r="A65" s="78"/>
      <c r="B65" s="502" t="s">
        <v>95</v>
      </c>
      <c r="C65" s="503"/>
      <c r="D65" s="503"/>
      <c r="E65" s="86" t="s">
        <v>50</v>
      </c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497">
        <f>+H63+N63+T63</f>
        <v>1</v>
      </c>
      <c r="AF65" s="497"/>
      <c r="AG65" s="497"/>
      <c r="AH65" s="498"/>
      <c r="AI65" s="82"/>
    </row>
    <row r="66" spans="1:35" ht="6" customHeight="1" x14ac:dyDescent="0.2">
      <c r="A66" s="78"/>
      <c r="B66" s="87"/>
      <c r="C66" s="87"/>
      <c r="D66" s="87"/>
      <c r="E66" s="87"/>
      <c r="H66" s="84"/>
      <c r="K66" s="84"/>
      <c r="N66" s="84"/>
      <c r="Q66" s="84"/>
      <c r="T66" s="84"/>
      <c r="U66" s="84"/>
      <c r="V66" s="84"/>
      <c r="W66" s="84"/>
      <c r="X66" s="84"/>
      <c r="Y66" s="84"/>
      <c r="Z66" s="84"/>
      <c r="AA66" s="84"/>
      <c r="AB66" s="84"/>
      <c r="AI66" s="82"/>
    </row>
    <row r="67" spans="1:35" x14ac:dyDescent="0.2">
      <c r="A67" s="78"/>
      <c r="B67" s="92" t="s">
        <v>97</v>
      </c>
      <c r="C67" s="93"/>
      <c r="D67" s="93"/>
      <c r="E67" s="93" t="s">
        <v>50</v>
      </c>
      <c r="F67" s="499" t="s">
        <v>60</v>
      </c>
      <c r="G67" s="499"/>
      <c r="H67" s="499"/>
      <c r="I67" s="499"/>
      <c r="J67" s="499"/>
      <c r="K67" s="94"/>
      <c r="L67" s="95" t="s">
        <v>75</v>
      </c>
      <c r="M67" s="94"/>
      <c r="N67" s="500" t="s">
        <v>74</v>
      </c>
      <c r="O67" s="500"/>
      <c r="P67" s="500"/>
      <c r="Q67" s="94"/>
      <c r="R67" s="95" t="s">
        <v>75</v>
      </c>
      <c r="S67" s="94"/>
      <c r="T67" s="500" t="s">
        <v>95</v>
      </c>
      <c r="U67" s="500"/>
      <c r="V67" s="500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2"/>
    </row>
    <row r="68" spans="1:35" ht="6" customHeight="1" x14ac:dyDescent="0.2">
      <c r="A68" s="78"/>
      <c r="B68" s="90"/>
      <c r="C68" s="90"/>
      <c r="D68" s="90"/>
      <c r="E68" s="90"/>
      <c r="F68" s="88"/>
      <c r="G68" s="88"/>
      <c r="H68" s="89"/>
      <c r="I68" s="88"/>
      <c r="J68" s="88"/>
      <c r="K68" s="89"/>
      <c r="L68" s="88"/>
      <c r="M68" s="88"/>
      <c r="N68" s="89"/>
      <c r="O68" s="88"/>
      <c r="P68" s="88"/>
      <c r="Q68" s="89"/>
      <c r="R68" s="88"/>
      <c r="S68" s="88"/>
      <c r="T68" s="89"/>
      <c r="U68" s="89"/>
      <c r="V68" s="89"/>
      <c r="W68" s="89"/>
      <c r="X68" s="89"/>
      <c r="Y68" s="89"/>
      <c r="Z68" s="89"/>
      <c r="AA68" s="89"/>
      <c r="AB68" s="89"/>
      <c r="AC68" s="88"/>
      <c r="AD68" s="88"/>
      <c r="AE68" s="88"/>
      <c r="AF68" s="88"/>
      <c r="AG68" s="88"/>
      <c r="AH68" s="88"/>
      <c r="AI68" s="82"/>
    </row>
    <row r="69" spans="1:35" x14ac:dyDescent="0.2">
      <c r="A69" s="78"/>
      <c r="B69" s="92" t="s">
        <v>97</v>
      </c>
      <c r="C69" s="93"/>
      <c r="D69" s="93"/>
      <c r="E69" s="93" t="s">
        <v>50</v>
      </c>
      <c r="F69" s="499">
        <f>+AE41</f>
        <v>82868.399999999994</v>
      </c>
      <c r="G69" s="499"/>
      <c r="H69" s="499"/>
      <c r="I69" s="499"/>
      <c r="J69" s="499"/>
      <c r="K69" s="94"/>
      <c r="L69" s="95" t="s">
        <v>75</v>
      </c>
      <c r="M69" s="94"/>
      <c r="N69" s="501">
        <f>+AE47</f>
        <v>1</v>
      </c>
      <c r="O69" s="500"/>
      <c r="P69" s="500"/>
      <c r="Q69" s="94"/>
      <c r="R69" s="95" t="s">
        <v>75</v>
      </c>
      <c r="S69" s="94"/>
      <c r="T69" s="501">
        <f>+AE65</f>
        <v>1</v>
      </c>
      <c r="U69" s="500"/>
      <c r="V69" s="500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2"/>
    </row>
    <row r="70" spans="1:35" ht="6" customHeight="1" thickBot="1" x14ac:dyDescent="0.25">
      <c r="A70" s="78"/>
      <c r="B70" s="87"/>
      <c r="C70" s="87"/>
      <c r="D70" s="87"/>
      <c r="E70" s="87"/>
      <c r="H70" s="84"/>
      <c r="K70" s="84"/>
      <c r="N70" s="84"/>
      <c r="Q70" s="84"/>
      <c r="T70" s="84"/>
      <c r="U70" s="84"/>
      <c r="V70" s="84"/>
      <c r="W70" s="84"/>
      <c r="X70" s="84"/>
      <c r="Y70" s="84"/>
      <c r="Z70" s="84"/>
      <c r="AA70" s="84"/>
      <c r="AB70" s="84"/>
      <c r="AI70" s="82"/>
    </row>
    <row r="71" spans="1:35" ht="13.5" thickBot="1" x14ac:dyDescent="0.25">
      <c r="A71" s="78"/>
      <c r="B71" s="493" t="s">
        <v>97</v>
      </c>
      <c r="C71" s="494"/>
      <c r="D71" s="494"/>
      <c r="E71" s="96" t="s">
        <v>50</v>
      </c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495">
        <f>+F69*N69*T69</f>
        <v>82868.399999999994</v>
      </c>
      <c r="AE71" s="495"/>
      <c r="AF71" s="495"/>
      <c r="AG71" s="495"/>
      <c r="AH71" s="496"/>
      <c r="AI71" s="82"/>
    </row>
    <row r="72" spans="1:35" ht="13.5" thickBot="1" x14ac:dyDescent="0.25">
      <c r="A72" s="98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100"/>
    </row>
    <row r="90" spans="2:28" ht="6" customHeight="1" x14ac:dyDescent="0.2">
      <c r="B90" s="87"/>
      <c r="C90" s="87"/>
      <c r="D90" s="87"/>
      <c r="E90" s="87"/>
      <c r="H90" s="84"/>
      <c r="K90" s="84"/>
      <c r="N90" s="84"/>
      <c r="Q90" s="84"/>
      <c r="T90" s="84"/>
      <c r="U90" s="84"/>
      <c r="V90" s="84"/>
      <c r="W90" s="84"/>
      <c r="X90" s="84"/>
      <c r="Y90" s="84"/>
      <c r="Z90" s="84"/>
      <c r="AA90" s="84"/>
      <c r="AB90" s="84"/>
    </row>
  </sheetData>
  <sheetProtection algorithmName="SHA-512" hashValue="bwEWWQgeaZOFt3zLDlRb4+YpRBj+czELjwNaRMg9rOMmKcwj3sGeYKWakX7xU+MKCGlRcZYU1NNs9lH7vpHaLQ==" saltValue="X7S7cPR7knXjOeEX+CRzQA==" spinCount="100000" sheet="1" selectLockedCells="1"/>
  <mergeCells count="113">
    <mergeCell ref="AG9:AH9"/>
    <mergeCell ref="B12:C12"/>
    <mergeCell ref="AG12:AH12"/>
    <mergeCell ref="B14:C14"/>
    <mergeCell ref="N17:O17"/>
    <mergeCell ref="AG14:AH14"/>
    <mergeCell ref="B19:C19"/>
    <mergeCell ref="F19:G19"/>
    <mergeCell ref="AG19:AH19"/>
    <mergeCell ref="B11:C11"/>
    <mergeCell ref="N16:O16"/>
    <mergeCell ref="N18:O18"/>
    <mergeCell ref="AA3:AH3"/>
    <mergeCell ref="B5:Z5"/>
    <mergeCell ref="AA5:AH5"/>
    <mergeCell ref="B7:AH7"/>
    <mergeCell ref="B35:D35"/>
    <mergeCell ref="AE35:AH35"/>
    <mergeCell ref="B41:D41"/>
    <mergeCell ref="B29:D29"/>
    <mergeCell ref="B37:D37"/>
    <mergeCell ref="B39:D39"/>
    <mergeCell ref="B9:C9"/>
    <mergeCell ref="L33:M33"/>
    <mergeCell ref="B31:D31"/>
    <mergeCell ref="B16:G16"/>
    <mergeCell ref="B17:G17"/>
    <mergeCell ref="B18:K18"/>
    <mergeCell ref="I33:J33"/>
    <mergeCell ref="F31:G31"/>
    <mergeCell ref="I31:J31"/>
    <mergeCell ref="O31:P31"/>
    <mergeCell ref="R33:S33"/>
    <mergeCell ref="AG23:AH23"/>
    <mergeCell ref="B23:C23"/>
    <mergeCell ref="F23:G23"/>
    <mergeCell ref="AE29:AH29"/>
    <mergeCell ref="B33:D33"/>
    <mergeCell ref="F33:G33"/>
    <mergeCell ref="X45:Z45"/>
    <mergeCell ref="AE59:AH59"/>
    <mergeCell ref="H43:J43"/>
    <mergeCell ref="L43:N43"/>
    <mergeCell ref="P43:R43"/>
    <mergeCell ref="T43:V43"/>
    <mergeCell ref="B47:D47"/>
    <mergeCell ref="AE47:AH47"/>
    <mergeCell ref="AE53:AH53"/>
    <mergeCell ref="N49:P49"/>
    <mergeCell ref="T49:V49"/>
    <mergeCell ref="AE41:AH41"/>
    <mergeCell ref="B51:D51"/>
    <mergeCell ref="H55:J55"/>
    <mergeCell ref="N55:P55"/>
    <mergeCell ref="T55:V55"/>
    <mergeCell ref="B53:D53"/>
    <mergeCell ref="H49:J49"/>
    <mergeCell ref="B49:D49"/>
    <mergeCell ref="B59:D59"/>
    <mergeCell ref="T57:V57"/>
    <mergeCell ref="B3:Z3"/>
    <mergeCell ref="H45:J45"/>
    <mergeCell ref="L45:N45"/>
    <mergeCell ref="P45:R45"/>
    <mergeCell ref="T45:V45"/>
    <mergeCell ref="T51:V51"/>
    <mergeCell ref="L31:N31"/>
    <mergeCell ref="O33:P33"/>
    <mergeCell ref="F37:I37"/>
    <mergeCell ref="F39:I39"/>
    <mergeCell ref="X43:Z43"/>
    <mergeCell ref="B27:D27"/>
    <mergeCell ref="F27:G27"/>
    <mergeCell ref="I27:J27"/>
    <mergeCell ref="L27:M27"/>
    <mergeCell ref="O27:P27"/>
    <mergeCell ref="N11:O11"/>
    <mergeCell ref="N21:O21"/>
    <mergeCell ref="B22:K22"/>
    <mergeCell ref="N22:O22"/>
    <mergeCell ref="I25:J25"/>
    <mergeCell ref="L25:M25"/>
    <mergeCell ref="H51:J51"/>
    <mergeCell ref="N51:P51"/>
    <mergeCell ref="R25:S25"/>
    <mergeCell ref="R27:S27"/>
    <mergeCell ref="B21:G21"/>
    <mergeCell ref="O25:P25"/>
    <mergeCell ref="B25:D25"/>
    <mergeCell ref="F25:G25"/>
    <mergeCell ref="R31:S31"/>
    <mergeCell ref="N57:P57"/>
    <mergeCell ref="B55:D55"/>
    <mergeCell ref="B57:D57"/>
    <mergeCell ref="B61:D61"/>
    <mergeCell ref="H61:J61"/>
    <mergeCell ref="H57:J57"/>
    <mergeCell ref="N61:P61"/>
    <mergeCell ref="T61:V61"/>
    <mergeCell ref="B71:D71"/>
    <mergeCell ref="AD71:AH71"/>
    <mergeCell ref="AE65:AH65"/>
    <mergeCell ref="B63:D63"/>
    <mergeCell ref="N63:P63"/>
    <mergeCell ref="T63:V63"/>
    <mergeCell ref="H63:J63"/>
    <mergeCell ref="F67:J67"/>
    <mergeCell ref="N67:P67"/>
    <mergeCell ref="T67:V67"/>
    <mergeCell ref="F69:J69"/>
    <mergeCell ref="N69:P69"/>
    <mergeCell ref="T69:V69"/>
    <mergeCell ref="B65:D65"/>
  </mergeCells>
  <pageMargins left="0.77" right="0.32" top="0.85" bottom="0.62" header="0.72" footer="0.31496062992125984"/>
  <pageSetup paperSize="9" scale="9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I178"/>
  <sheetViews>
    <sheetView topLeftCell="H1" zoomScale="115" zoomScaleNormal="115" workbookViewId="0">
      <selection activeCell="I7" sqref="I7"/>
    </sheetView>
  </sheetViews>
  <sheetFormatPr baseColWidth="10" defaultColWidth="11.42578125" defaultRowHeight="12.75" x14ac:dyDescent="0.2"/>
  <cols>
    <col min="1" max="1" width="5.7109375" style="4" bestFit="1" customWidth="1"/>
    <col min="2" max="2" width="90.28515625" style="4" customWidth="1"/>
    <col min="3" max="5" width="3.5703125" style="4" bestFit="1" customWidth="1"/>
    <col min="6" max="6" width="2.7109375" style="4" bestFit="1" customWidth="1"/>
    <col min="7" max="7" width="90.7109375" style="4" customWidth="1"/>
    <col min="8" max="8" width="11.42578125" style="4"/>
    <col min="9" max="9" width="52" style="4" bestFit="1" customWidth="1"/>
    <col min="10" max="16384" width="11.42578125" style="4"/>
  </cols>
  <sheetData>
    <row r="1" spans="1:9" x14ac:dyDescent="0.2">
      <c r="A1" s="4">
        <v>1</v>
      </c>
      <c r="B1" s="4" t="s">
        <v>335</v>
      </c>
      <c r="I1" s="4" t="s">
        <v>355</v>
      </c>
    </row>
    <row r="2" spans="1:9" x14ac:dyDescent="0.2">
      <c r="A2" s="5">
        <v>2</v>
      </c>
      <c r="B2" s="5" t="s">
        <v>98</v>
      </c>
      <c r="C2" s="5">
        <v>2</v>
      </c>
      <c r="D2" s="5">
        <v>5</v>
      </c>
      <c r="E2" s="4">
        <v>1</v>
      </c>
      <c r="F2" s="4">
        <f>+IF(E2&gt;=160,VLOOKUP(E163,$A$165:$D$177,4),VLOOKUP(E2,$A$1:$D$162,4))</f>
        <v>0</v>
      </c>
      <c r="I2" s="4" t="s">
        <v>368</v>
      </c>
    </row>
    <row r="3" spans="1:9" x14ac:dyDescent="0.2">
      <c r="A3" s="6">
        <v>3</v>
      </c>
      <c r="B3" s="6" t="s">
        <v>99</v>
      </c>
      <c r="C3" s="6">
        <v>2</v>
      </c>
      <c r="D3" s="6">
        <v>5</v>
      </c>
      <c r="I3" s="4" t="s">
        <v>370</v>
      </c>
    </row>
    <row r="4" spans="1:9" x14ac:dyDescent="0.2">
      <c r="A4" s="5">
        <v>4</v>
      </c>
      <c r="B4" s="5" t="s">
        <v>100</v>
      </c>
      <c r="C4" s="5">
        <v>1</v>
      </c>
      <c r="D4" s="5">
        <v>1</v>
      </c>
      <c r="I4" s="4" t="s">
        <v>338</v>
      </c>
    </row>
    <row r="5" spans="1:9" x14ac:dyDescent="0.2">
      <c r="A5" s="6">
        <v>5</v>
      </c>
      <c r="B5" s="6" t="s">
        <v>101</v>
      </c>
      <c r="C5" s="6">
        <v>3</v>
      </c>
      <c r="D5" s="6">
        <v>10</v>
      </c>
      <c r="I5" s="4" t="s">
        <v>337</v>
      </c>
    </row>
    <row r="6" spans="1:9" x14ac:dyDescent="0.2">
      <c r="A6" s="5">
        <v>6</v>
      </c>
      <c r="B6" s="5" t="s">
        <v>102</v>
      </c>
      <c r="C6" s="5">
        <v>2</v>
      </c>
      <c r="D6" s="5">
        <v>5</v>
      </c>
      <c r="I6" s="4" t="s">
        <v>340</v>
      </c>
    </row>
    <row r="7" spans="1:9" x14ac:dyDescent="0.2">
      <c r="A7" s="6">
        <v>7</v>
      </c>
      <c r="B7" s="6" t="s">
        <v>103</v>
      </c>
      <c r="C7" s="6">
        <v>3</v>
      </c>
      <c r="D7" s="6">
        <v>10</v>
      </c>
      <c r="I7" s="4" t="s">
        <v>339</v>
      </c>
    </row>
    <row r="8" spans="1:9" x14ac:dyDescent="0.2">
      <c r="A8" s="5">
        <v>8</v>
      </c>
      <c r="B8" s="5" t="s">
        <v>104</v>
      </c>
      <c r="C8" s="5">
        <v>3</v>
      </c>
      <c r="D8" s="5">
        <v>10</v>
      </c>
    </row>
    <row r="9" spans="1:9" x14ac:dyDescent="0.2">
      <c r="A9" s="6">
        <v>9</v>
      </c>
      <c r="B9" s="6" t="s">
        <v>105</v>
      </c>
      <c r="C9" s="6">
        <v>3</v>
      </c>
      <c r="D9" s="6">
        <v>10</v>
      </c>
    </row>
    <row r="10" spans="1:9" x14ac:dyDescent="0.2">
      <c r="A10" s="5">
        <v>10</v>
      </c>
      <c r="B10" s="5" t="s">
        <v>106</v>
      </c>
      <c r="C10" s="5">
        <v>1</v>
      </c>
      <c r="D10" s="5">
        <v>1</v>
      </c>
    </row>
    <row r="11" spans="1:9" x14ac:dyDescent="0.2">
      <c r="A11" s="6">
        <v>11</v>
      </c>
      <c r="B11" s="6" t="s">
        <v>107</v>
      </c>
      <c r="C11" s="6">
        <v>1</v>
      </c>
      <c r="D11" s="6">
        <v>1</v>
      </c>
    </row>
    <row r="12" spans="1:9" x14ac:dyDescent="0.2">
      <c r="A12" s="5">
        <v>12</v>
      </c>
      <c r="B12" s="5" t="s">
        <v>108</v>
      </c>
      <c r="C12" s="5">
        <v>1</v>
      </c>
      <c r="D12" s="5">
        <v>1</v>
      </c>
    </row>
    <row r="13" spans="1:9" x14ac:dyDescent="0.2">
      <c r="A13" s="6">
        <v>13</v>
      </c>
      <c r="B13" s="6" t="s">
        <v>109</v>
      </c>
      <c r="C13" s="6">
        <v>1</v>
      </c>
      <c r="D13" s="6">
        <v>1</v>
      </c>
    </row>
    <row r="14" spans="1:9" x14ac:dyDescent="0.2">
      <c r="A14" s="5">
        <v>14</v>
      </c>
      <c r="B14" s="5" t="s">
        <v>110</v>
      </c>
      <c r="C14" s="5">
        <v>1</v>
      </c>
      <c r="D14" s="5">
        <v>1</v>
      </c>
    </row>
    <row r="15" spans="1:9" x14ac:dyDescent="0.2">
      <c r="A15" s="6">
        <v>15</v>
      </c>
      <c r="B15" s="6" t="s">
        <v>111</v>
      </c>
      <c r="C15" s="6">
        <v>1</v>
      </c>
      <c r="D15" s="6">
        <v>1</v>
      </c>
    </row>
    <row r="16" spans="1:9" x14ac:dyDescent="0.2">
      <c r="A16" s="5">
        <v>16</v>
      </c>
      <c r="B16" s="5" t="s">
        <v>112</v>
      </c>
      <c r="C16" s="5">
        <v>1</v>
      </c>
      <c r="D16" s="5">
        <v>1</v>
      </c>
    </row>
    <row r="17" spans="1:4" x14ac:dyDescent="0.2">
      <c r="A17" s="6">
        <v>17</v>
      </c>
      <c r="B17" s="6" t="s">
        <v>113</v>
      </c>
      <c r="C17" s="6">
        <v>1</v>
      </c>
      <c r="D17" s="6">
        <v>1</v>
      </c>
    </row>
    <row r="18" spans="1:4" x14ac:dyDescent="0.2">
      <c r="A18" s="5">
        <v>18</v>
      </c>
      <c r="B18" s="5" t="s">
        <v>114</v>
      </c>
      <c r="C18" s="5">
        <v>1</v>
      </c>
      <c r="D18" s="5">
        <v>1</v>
      </c>
    </row>
    <row r="19" spans="1:4" x14ac:dyDescent="0.2">
      <c r="A19" s="6">
        <v>19</v>
      </c>
      <c r="B19" s="6" t="s">
        <v>115</v>
      </c>
      <c r="C19" s="6">
        <v>1</v>
      </c>
      <c r="D19" s="6">
        <v>1</v>
      </c>
    </row>
    <row r="20" spans="1:4" x14ac:dyDescent="0.2">
      <c r="A20" s="5">
        <v>20</v>
      </c>
      <c r="B20" s="5" t="s">
        <v>116</v>
      </c>
      <c r="C20" s="5">
        <v>1</v>
      </c>
      <c r="D20" s="5">
        <v>1</v>
      </c>
    </row>
    <row r="21" spans="1:4" x14ac:dyDescent="0.2">
      <c r="A21" s="6">
        <v>21</v>
      </c>
      <c r="B21" s="6" t="s">
        <v>117</v>
      </c>
      <c r="C21" s="6">
        <v>2</v>
      </c>
      <c r="D21" s="6">
        <v>5</v>
      </c>
    </row>
    <row r="22" spans="1:4" x14ac:dyDescent="0.2">
      <c r="A22" s="5">
        <v>22</v>
      </c>
      <c r="B22" s="5" t="s">
        <v>118</v>
      </c>
      <c r="C22" s="5">
        <v>2</v>
      </c>
      <c r="D22" s="5">
        <v>5</v>
      </c>
    </row>
    <row r="23" spans="1:4" x14ac:dyDescent="0.2">
      <c r="A23" s="6">
        <v>23</v>
      </c>
      <c r="B23" s="6" t="s">
        <v>119</v>
      </c>
      <c r="C23" s="6">
        <v>2</v>
      </c>
      <c r="D23" s="6">
        <v>5</v>
      </c>
    </row>
    <row r="24" spans="1:4" x14ac:dyDescent="0.2">
      <c r="A24" s="5">
        <v>24</v>
      </c>
      <c r="B24" s="5" t="s">
        <v>120</v>
      </c>
      <c r="C24" s="5">
        <v>1</v>
      </c>
      <c r="D24" s="5">
        <v>1</v>
      </c>
    </row>
    <row r="25" spans="1:4" x14ac:dyDescent="0.2">
      <c r="A25" s="6">
        <v>25</v>
      </c>
      <c r="B25" s="6" t="s">
        <v>121</v>
      </c>
      <c r="C25" s="6">
        <v>2</v>
      </c>
      <c r="D25" s="6">
        <v>5</v>
      </c>
    </row>
    <row r="26" spans="1:4" x14ac:dyDescent="0.2">
      <c r="A26" s="5">
        <v>26</v>
      </c>
      <c r="B26" s="5" t="s">
        <v>122</v>
      </c>
      <c r="C26" s="5">
        <v>3</v>
      </c>
      <c r="D26" s="5">
        <v>10</v>
      </c>
    </row>
    <row r="27" spans="1:4" x14ac:dyDescent="0.2">
      <c r="A27" s="6">
        <v>27</v>
      </c>
      <c r="B27" s="6" t="s">
        <v>123</v>
      </c>
      <c r="C27" s="6">
        <v>2</v>
      </c>
      <c r="D27" s="6">
        <v>5</v>
      </c>
    </row>
    <row r="28" spans="1:4" ht="25.5" x14ac:dyDescent="0.2">
      <c r="A28" s="5">
        <v>28</v>
      </c>
      <c r="B28" s="5" t="s">
        <v>124</v>
      </c>
      <c r="C28" s="5">
        <v>2</v>
      </c>
      <c r="D28" s="5">
        <v>5</v>
      </c>
    </row>
    <row r="29" spans="1:4" x14ac:dyDescent="0.2">
      <c r="A29" s="6">
        <v>29</v>
      </c>
      <c r="B29" s="6" t="s">
        <v>125</v>
      </c>
      <c r="C29" s="6">
        <v>3</v>
      </c>
      <c r="D29" s="6">
        <v>10</v>
      </c>
    </row>
    <row r="30" spans="1:4" x14ac:dyDescent="0.2">
      <c r="A30" s="5">
        <v>30</v>
      </c>
      <c r="B30" s="5" t="s">
        <v>126</v>
      </c>
      <c r="C30" s="5">
        <v>2</v>
      </c>
      <c r="D30" s="5">
        <v>5</v>
      </c>
    </row>
    <row r="31" spans="1:4" x14ac:dyDescent="0.2">
      <c r="A31" s="6">
        <v>31</v>
      </c>
      <c r="B31" s="6" t="s">
        <v>127</v>
      </c>
      <c r="C31" s="6">
        <v>3</v>
      </c>
      <c r="D31" s="6">
        <v>10</v>
      </c>
    </row>
    <row r="32" spans="1:4" x14ac:dyDescent="0.2">
      <c r="A32" s="5">
        <v>32</v>
      </c>
      <c r="B32" s="5" t="s">
        <v>128</v>
      </c>
      <c r="C32" s="5">
        <v>3</v>
      </c>
      <c r="D32" s="5">
        <v>10</v>
      </c>
    </row>
    <row r="33" spans="1:4" x14ac:dyDescent="0.2">
      <c r="A33" s="6">
        <v>33</v>
      </c>
      <c r="B33" s="6" t="s">
        <v>129</v>
      </c>
      <c r="C33" s="6">
        <v>3</v>
      </c>
      <c r="D33" s="6">
        <v>10</v>
      </c>
    </row>
    <row r="34" spans="1:4" x14ac:dyDescent="0.2">
      <c r="A34" s="5">
        <v>34</v>
      </c>
      <c r="B34" s="5" t="s">
        <v>130</v>
      </c>
      <c r="C34" s="5">
        <v>3</v>
      </c>
      <c r="D34" s="5">
        <v>10</v>
      </c>
    </row>
    <row r="35" spans="1:4" x14ac:dyDescent="0.2">
      <c r="A35" s="6">
        <v>35</v>
      </c>
      <c r="B35" s="6" t="s">
        <v>131</v>
      </c>
      <c r="C35" s="6">
        <v>2</v>
      </c>
      <c r="D35" s="6">
        <v>5</v>
      </c>
    </row>
    <row r="36" spans="1:4" x14ac:dyDescent="0.2">
      <c r="A36" s="5">
        <v>36</v>
      </c>
      <c r="B36" s="5" t="s">
        <v>132</v>
      </c>
      <c r="C36" s="5">
        <v>3</v>
      </c>
      <c r="D36" s="5">
        <v>10</v>
      </c>
    </row>
    <row r="37" spans="1:4" x14ac:dyDescent="0.2">
      <c r="A37" s="6">
        <v>37</v>
      </c>
      <c r="B37" s="6" t="s">
        <v>133</v>
      </c>
      <c r="C37" s="6">
        <v>3</v>
      </c>
      <c r="D37" s="6">
        <v>10</v>
      </c>
    </row>
    <row r="38" spans="1:4" x14ac:dyDescent="0.2">
      <c r="A38" s="5">
        <v>38</v>
      </c>
      <c r="B38" s="5" t="s">
        <v>134</v>
      </c>
      <c r="C38" s="5">
        <v>1</v>
      </c>
      <c r="D38" s="5">
        <v>1</v>
      </c>
    </row>
    <row r="39" spans="1:4" x14ac:dyDescent="0.2">
      <c r="A39" s="6">
        <v>39</v>
      </c>
      <c r="B39" s="6" t="s">
        <v>135</v>
      </c>
      <c r="C39" s="6">
        <v>3</v>
      </c>
      <c r="D39" s="6">
        <v>10</v>
      </c>
    </row>
    <row r="40" spans="1:4" x14ac:dyDescent="0.2">
      <c r="A40" s="5">
        <v>40</v>
      </c>
      <c r="B40" s="5" t="s">
        <v>136</v>
      </c>
      <c r="C40" s="5">
        <v>3</v>
      </c>
      <c r="D40" s="5">
        <v>10</v>
      </c>
    </row>
    <row r="41" spans="1:4" x14ac:dyDescent="0.2">
      <c r="A41" s="6">
        <v>41</v>
      </c>
      <c r="B41" s="6" t="s">
        <v>137</v>
      </c>
      <c r="C41" s="6">
        <v>3</v>
      </c>
      <c r="D41" s="6">
        <v>10</v>
      </c>
    </row>
    <row r="42" spans="1:4" x14ac:dyDescent="0.2">
      <c r="A42" s="5">
        <v>42</v>
      </c>
      <c r="B42" s="5" t="s">
        <v>138</v>
      </c>
      <c r="C42" s="5">
        <v>3</v>
      </c>
      <c r="D42" s="5">
        <v>10</v>
      </c>
    </row>
    <row r="43" spans="1:4" x14ac:dyDescent="0.2">
      <c r="A43" s="6">
        <v>43</v>
      </c>
      <c r="B43" s="6" t="s">
        <v>139</v>
      </c>
      <c r="C43" s="6">
        <v>2</v>
      </c>
      <c r="D43" s="6">
        <v>5</v>
      </c>
    </row>
    <row r="44" spans="1:4" x14ac:dyDescent="0.2">
      <c r="A44" s="5">
        <v>44</v>
      </c>
      <c r="B44" s="5" t="s">
        <v>140</v>
      </c>
      <c r="C44" s="5">
        <v>2</v>
      </c>
      <c r="D44" s="5">
        <v>5</v>
      </c>
    </row>
    <row r="45" spans="1:4" x14ac:dyDescent="0.2">
      <c r="A45" s="6">
        <v>45</v>
      </c>
      <c r="B45" s="6" t="s">
        <v>141</v>
      </c>
      <c r="C45" s="6">
        <v>2</v>
      </c>
      <c r="D45" s="6">
        <v>5</v>
      </c>
    </row>
    <row r="46" spans="1:4" x14ac:dyDescent="0.2">
      <c r="A46" s="5">
        <v>46</v>
      </c>
      <c r="B46" s="5" t="s">
        <v>142</v>
      </c>
      <c r="C46" s="5">
        <v>3</v>
      </c>
      <c r="D46" s="5">
        <v>10</v>
      </c>
    </row>
    <row r="47" spans="1:4" x14ac:dyDescent="0.2">
      <c r="A47" s="6">
        <v>47</v>
      </c>
      <c r="B47" s="6" t="s">
        <v>143</v>
      </c>
      <c r="C47" s="6">
        <v>2</v>
      </c>
      <c r="D47" s="6">
        <v>5</v>
      </c>
    </row>
    <row r="48" spans="1:4" x14ac:dyDescent="0.2">
      <c r="A48" s="5">
        <v>48</v>
      </c>
      <c r="B48" s="5" t="s">
        <v>144</v>
      </c>
      <c r="C48" s="5">
        <v>2</v>
      </c>
      <c r="D48" s="5">
        <v>5</v>
      </c>
    </row>
    <row r="49" spans="1:4" x14ac:dyDescent="0.2">
      <c r="A49" s="6">
        <v>49</v>
      </c>
      <c r="B49" s="6" t="s">
        <v>145</v>
      </c>
      <c r="C49" s="6">
        <v>3</v>
      </c>
      <c r="D49" s="6">
        <v>10</v>
      </c>
    </row>
    <row r="50" spans="1:4" x14ac:dyDescent="0.2">
      <c r="A50" s="5">
        <v>50</v>
      </c>
      <c r="B50" s="5" t="s">
        <v>146</v>
      </c>
      <c r="C50" s="5">
        <v>3</v>
      </c>
      <c r="D50" s="5">
        <v>10</v>
      </c>
    </row>
    <row r="51" spans="1:4" ht="25.5" x14ac:dyDescent="0.2">
      <c r="A51" s="6">
        <v>51</v>
      </c>
      <c r="B51" s="6" t="s">
        <v>147</v>
      </c>
      <c r="C51" s="6">
        <v>3</v>
      </c>
      <c r="D51" s="6">
        <v>10</v>
      </c>
    </row>
    <row r="52" spans="1:4" x14ac:dyDescent="0.2">
      <c r="A52" s="5">
        <v>52</v>
      </c>
      <c r="B52" s="5" t="s">
        <v>148</v>
      </c>
      <c r="C52" s="5">
        <v>2</v>
      </c>
      <c r="D52" s="5">
        <v>5</v>
      </c>
    </row>
    <row r="53" spans="1:4" x14ac:dyDescent="0.2">
      <c r="A53" s="6">
        <v>53</v>
      </c>
      <c r="B53" s="6" t="s">
        <v>149</v>
      </c>
      <c r="C53" s="6">
        <v>3</v>
      </c>
      <c r="D53" s="6">
        <v>10</v>
      </c>
    </row>
    <row r="54" spans="1:4" x14ac:dyDescent="0.2">
      <c r="A54" s="5">
        <v>54</v>
      </c>
      <c r="B54" s="5" t="s">
        <v>150</v>
      </c>
      <c r="C54" s="5">
        <v>2</v>
      </c>
      <c r="D54" s="5">
        <v>5</v>
      </c>
    </row>
    <row r="55" spans="1:4" x14ac:dyDescent="0.2">
      <c r="A55" s="6">
        <v>55</v>
      </c>
      <c r="B55" s="6" t="s">
        <v>151</v>
      </c>
      <c r="C55" s="6">
        <v>3</v>
      </c>
      <c r="D55" s="6">
        <v>10</v>
      </c>
    </row>
    <row r="56" spans="1:4" x14ac:dyDescent="0.2">
      <c r="A56" s="5">
        <v>56</v>
      </c>
      <c r="B56" s="5" t="s">
        <v>152</v>
      </c>
      <c r="C56" s="5">
        <v>3</v>
      </c>
      <c r="D56" s="5">
        <v>10</v>
      </c>
    </row>
    <row r="57" spans="1:4" x14ac:dyDescent="0.2">
      <c r="A57" s="6">
        <v>57</v>
      </c>
      <c r="B57" s="6" t="s">
        <v>153</v>
      </c>
      <c r="C57" s="6">
        <v>2</v>
      </c>
      <c r="D57" s="6">
        <v>5</v>
      </c>
    </row>
    <row r="58" spans="1:4" x14ac:dyDescent="0.2">
      <c r="A58" s="5">
        <v>58</v>
      </c>
      <c r="B58" s="5" t="s">
        <v>154</v>
      </c>
      <c r="C58" s="5">
        <v>2</v>
      </c>
      <c r="D58" s="5">
        <v>5</v>
      </c>
    </row>
    <row r="59" spans="1:4" x14ac:dyDescent="0.2">
      <c r="A59" s="6">
        <v>59</v>
      </c>
      <c r="B59" s="6" t="s">
        <v>155</v>
      </c>
      <c r="C59" s="6">
        <v>2</v>
      </c>
      <c r="D59" s="6">
        <v>5</v>
      </c>
    </row>
    <row r="60" spans="1:4" x14ac:dyDescent="0.2">
      <c r="A60" s="5">
        <v>60</v>
      </c>
      <c r="B60" s="5" t="s">
        <v>156</v>
      </c>
      <c r="C60" s="5">
        <v>2</v>
      </c>
      <c r="D60" s="5">
        <v>5</v>
      </c>
    </row>
    <row r="61" spans="1:4" x14ac:dyDescent="0.2">
      <c r="A61" s="6">
        <v>61</v>
      </c>
      <c r="B61" s="6" t="s">
        <v>157</v>
      </c>
      <c r="C61" s="6">
        <v>1</v>
      </c>
      <c r="D61" s="6">
        <v>1</v>
      </c>
    </row>
    <row r="62" spans="1:4" x14ac:dyDescent="0.2">
      <c r="A62" s="5">
        <v>62</v>
      </c>
      <c r="B62" s="5" t="s">
        <v>158</v>
      </c>
      <c r="C62" s="5">
        <v>1</v>
      </c>
      <c r="D62" s="5">
        <v>1</v>
      </c>
    </row>
    <row r="63" spans="1:4" x14ac:dyDescent="0.2">
      <c r="A63" s="6">
        <v>63</v>
      </c>
      <c r="B63" s="6" t="s">
        <v>159</v>
      </c>
      <c r="C63" s="6">
        <v>1</v>
      </c>
      <c r="D63" s="6">
        <v>1</v>
      </c>
    </row>
    <row r="64" spans="1:4" x14ac:dyDescent="0.2">
      <c r="A64" s="5">
        <v>64</v>
      </c>
      <c r="B64" s="5" t="s">
        <v>160</v>
      </c>
      <c r="C64" s="5">
        <v>1</v>
      </c>
      <c r="D64" s="5">
        <v>1</v>
      </c>
    </row>
    <row r="65" spans="1:4" x14ac:dyDescent="0.2">
      <c r="A65" s="6">
        <v>65</v>
      </c>
      <c r="B65" s="6" t="s">
        <v>161</v>
      </c>
      <c r="C65" s="6">
        <v>1</v>
      </c>
      <c r="D65" s="6">
        <v>1</v>
      </c>
    </row>
    <row r="66" spans="1:4" x14ac:dyDescent="0.2">
      <c r="A66" s="5">
        <v>66</v>
      </c>
      <c r="B66" s="5" t="s">
        <v>162</v>
      </c>
      <c r="C66" s="5">
        <v>1</v>
      </c>
      <c r="D66" s="5">
        <v>1</v>
      </c>
    </row>
    <row r="67" spans="1:4" x14ac:dyDescent="0.2">
      <c r="A67" s="6">
        <v>67</v>
      </c>
      <c r="B67" s="6" t="s">
        <v>163</v>
      </c>
      <c r="C67" s="6">
        <v>1</v>
      </c>
      <c r="D67" s="6">
        <v>1</v>
      </c>
    </row>
    <row r="68" spans="1:4" x14ac:dyDescent="0.2">
      <c r="A68" s="5">
        <v>68</v>
      </c>
      <c r="B68" s="5" t="s">
        <v>164</v>
      </c>
      <c r="C68" s="5">
        <v>1</v>
      </c>
      <c r="D68" s="5">
        <v>1</v>
      </c>
    </row>
    <row r="69" spans="1:4" x14ac:dyDescent="0.2">
      <c r="A69" s="6">
        <v>69</v>
      </c>
      <c r="B69" s="6" t="s">
        <v>165</v>
      </c>
      <c r="C69" s="6">
        <v>1</v>
      </c>
      <c r="D69" s="6">
        <v>1</v>
      </c>
    </row>
    <row r="70" spans="1:4" x14ac:dyDescent="0.2">
      <c r="A70" s="5">
        <v>70</v>
      </c>
      <c r="B70" s="5" t="s">
        <v>166</v>
      </c>
      <c r="C70" s="5">
        <v>1</v>
      </c>
      <c r="D70" s="5">
        <v>1</v>
      </c>
    </row>
    <row r="71" spans="1:4" x14ac:dyDescent="0.2">
      <c r="A71" s="6">
        <v>71</v>
      </c>
      <c r="B71" s="6" t="s">
        <v>167</v>
      </c>
      <c r="C71" s="6">
        <v>2</v>
      </c>
      <c r="D71" s="6">
        <v>5</v>
      </c>
    </row>
    <row r="72" spans="1:4" x14ac:dyDescent="0.2">
      <c r="A72" s="5">
        <v>72</v>
      </c>
      <c r="B72" s="5" t="s">
        <v>168</v>
      </c>
      <c r="C72" s="5">
        <v>2</v>
      </c>
      <c r="D72" s="5">
        <v>5</v>
      </c>
    </row>
    <row r="73" spans="1:4" x14ac:dyDescent="0.2">
      <c r="A73" s="6">
        <v>73</v>
      </c>
      <c r="B73" s="6" t="s">
        <v>169</v>
      </c>
      <c r="C73" s="6">
        <v>2</v>
      </c>
      <c r="D73" s="6">
        <v>5</v>
      </c>
    </row>
    <row r="74" spans="1:4" x14ac:dyDescent="0.2">
      <c r="A74" s="5">
        <v>74</v>
      </c>
      <c r="B74" s="5" t="s">
        <v>170</v>
      </c>
      <c r="C74" s="5">
        <v>1</v>
      </c>
      <c r="D74" s="5">
        <v>1</v>
      </c>
    </row>
    <row r="75" spans="1:4" x14ac:dyDescent="0.2">
      <c r="A75" s="6">
        <v>75</v>
      </c>
      <c r="B75" s="6" t="s">
        <v>171</v>
      </c>
      <c r="C75" s="6">
        <v>1</v>
      </c>
      <c r="D75" s="6">
        <v>1</v>
      </c>
    </row>
    <row r="76" spans="1:4" x14ac:dyDescent="0.2">
      <c r="A76" s="5">
        <v>76</v>
      </c>
      <c r="B76" s="5" t="s">
        <v>172</v>
      </c>
      <c r="C76" s="5">
        <v>1</v>
      </c>
      <c r="D76" s="5">
        <v>1</v>
      </c>
    </row>
    <row r="77" spans="1:4" x14ac:dyDescent="0.2">
      <c r="A77" s="6">
        <v>77</v>
      </c>
      <c r="B77" s="6" t="s">
        <v>173</v>
      </c>
      <c r="C77" s="6">
        <v>1</v>
      </c>
      <c r="D77" s="6">
        <v>1</v>
      </c>
    </row>
    <row r="78" spans="1:4" x14ac:dyDescent="0.2">
      <c r="A78" s="5">
        <v>78</v>
      </c>
      <c r="B78" s="5" t="s">
        <v>174</v>
      </c>
      <c r="C78" s="5">
        <v>1</v>
      </c>
      <c r="D78" s="5">
        <v>1</v>
      </c>
    </row>
    <row r="79" spans="1:4" x14ac:dyDescent="0.2">
      <c r="A79" s="6">
        <v>79</v>
      </c>
      <c r="B79" s="6" t="s">
        <v>175</v>
      </c>
      <c r="C79" s="6">
        <v>1</v>
      </c>
      <c r="D79" s="6">
        <v>1</v>
      </c>
    </row>
    <row r="80" spans="1:4" x14ac:dyDescent="0.2">
      <c r="A80" s="5">
        <v>80</v>
      </c>
      <c r="B80" s="5" t="s">
        <v>176</v>
      </c>
      <c r="C80" s="5">
        <v>3</v>
      </c>
      <c r="D80" s="5">
        <v>10</v>
      </c>
    </row>
    <row r="81" spans="1:4" x14ac:dyDescent="0.2">
      <c r="A81" s="6">
        <v>81</v>
      </c>
      <c r="B81" s="6" t="s">
        <v>177</v>
      </c>
      <c r="C81" s="6">
        <v>3</v>
      </c>
      <c r="D81" s="6">
        <v>10</v>
      </c>
    </row>
    <row r="82" spans="1:4" x14ac:dyDescent="0.2">
      <c r="A82" s="5">
        <v>82</v>
      </c>
      <c r="B82" s="5" t="s">
        <v>178</v>
      </c>
      <c r="C82" s="5">
        <v>3</v>
      </c>
      <c r="D82" s="5">
        <v>10</v>
      </c>
    </row>
    <row r="83" spans="1:4" x14ac:dyDescent="0.2">
      <c r="A83" s="6">
        <v>83</v>
      </c>
      <c r="B83" s="6" t="s">
        <v>179</v>
      </c>
      <c r="C83" s="6">
        <v>3</v>
      </c>
      <c r="D83" s="6">
        <v>10</v>
      </c>
    </row>
    <row r="84" spans="1:4" x14ac:dyDescent="0.2">
      <c r="A84" s="5">
        <v>84</v>
      </c>
      <c r="B84" s="5" t="s">
        <v>180</v>
      </c>
      <c r="C84" s="5">
        <v>3</v>
      </c>
      <c r="D84" s="5">
        <v>10</v>
      </c>
    </row>
    <row r="85" spans="1:4" x14ac:dyDescent="0.2">
      <c r="A85" s="6">
        <v>85</v>
      </c>
      <c r="B85" s="6" t="s">
        <v>181</v>
      </c>
      <c r="C85" s="6">
        <v>3</v>
      </c>
      <c r="D85" s="6">
        <v>10</v>
      </c>
    </row>
    <row r="86" spans="1:4" x14ac:dyDescent="0.2">
      <c r="A86" s="5">
        <v>86</v>
      </c>
      <c r="B86" s="5" t="s">
        <v>182</v>
      </c>
      <c r="C86" s="5">
        <v>3</v>
      </c>
      <c r="D86" s="5">
        <v>10</v>
      </c>
    </row>
    <row r="87" spans="1:4" x14ac:dyDescent="0.2">
      <c r="A87" s="6">
        <v>87</v>
      </c>
      <c r="B87" s="6" t="s">
        <v>183</v>
      </c>
      <c r="C87" s="6">
        <v>2</v>
      </c>
      <c r="D87" s="6">
        <v>5</v>
      </c>
    </row>
    <row r="88" spans="1:4" x14ac:dyDescent="0.2">
      <c r="A88" s="5">
        <v>88</v>
      </c>
      <c r="B88" s="5" t="s">
        <v>184</v>
      </c>
      <c r="C88" s="5">
        <v>2</v>
      </c>
      <c r="D88" s="5">
        <v>5</v>
      </c>
    </row>
    <row r="89" spans="1:4" x14ac:dyDescent="0.2">
      <c r="A89" s="6">
        <v>89</v>
      </c>
      <c r="B89" s="6" t="s">
        <v>185</v>
      </c>
      <c r="C89" s="6">
        <v>2</v>
      </c>
      <c r="D89" s="6">
        <v>5</v>
      </c>
    </row>
    <row r="90" spans="1:4" x14ac:dyDescent="0.2">
      <c r="A90" s="5">
        <v>90</v>
      </c>
      <c r="B90" s="5" t="s">
        <v>186</v>
      </c>
      <c r="C90" s="5">
        <v>2</v>
      </c>
      <c r="D90" s="5">
        <v>5</v>
      </c>
    </row>
    <row r="91" spans="1:4" x14ac:dyDescent="0.2">
      <c r="A91" s="6">
        <v>91</v>
      </c>
      <c r="B91" s="6" t="s">
        <v>187</v>
      </c>
      <c r="C91" s="6">
        <v>2</v>
      </c>
      <c r="D91" s="6">
        <v>5</v>
      </c>
    </row>
    <row r="92" spans="1:4" ht="25.5" x14ac:dyDescent="0.2">
      <c r="A92" s="5">
        <v>92</v>
      </c>
      <c r="B92" s="5" t="s">
        <v>188</v>
      </c>
      <c r="C92" s="5">
        <v>2</v>
      </c>
      <c r="D92" s="5">
        <v>5</v>
      </c>
    </row>
    <row r="93" spans="1:4" x14ac:dyDescent="0.2">
      <c r="A93" s="6">
        <v>93</v>
      </c>
      <c r="B93" s="6" t="s">
        <v>189</v>
      </c>
      <c r="C93" s="6">
        <v>2</v>
      </c>
      <c r="D93" s="6">
        <v>5</v>
      </c>
    </row>
    <row r="94" spans="1:4" x14ac:dyDescent="0.2">
      <c r="A94" s="5">
        <v>94</v>
      </c>
      <c r="B94" s="5" t="s">
        <v>190</v>
      </c>
      <c r="C94" s="5">
        <v>2</v>
      </c>
      <c r="D94" s="5">
        <v>5</v>
      </c>
    </row>
    <row r="95" spans="1:4" x14ac:dyDescent="0.2">
      <c r="A95" s="6">
        <v>95</v>
      </c>
      <c r="B95" s="6" t="s">
        <v>191</v>
      </c>
      <c r="C95" s="6">
        <v>2</v>
      </c>
      <c r="D95" s="6">
        <v>5</v>
      </c>
    </row>
    <row r="96" spans="1:4" x14ac:dyDescent="0.2">
      <c r="A96" s="5">
        <v>96</v>
      </c>
      <c r="B96" s="5" t="s">
        <v>192</v>
      </c>
      <c r="C96" s="5">
        <v>2</v>
      </c>
      <c r="D96" s="5">
        <v>5</v>
      </c>
    </row>
    <row r="97" spans="1:4" x14ac:dyDescent="0.2">
      <c r="A97" s="6">
        <v>97</v>
      </c>
      <c r="B97" s="6" t="s">
        <v>193</v>
      </c>
      <c r="C97" s="6">
        <v>2</v>
      </c>
      <c r="D97" s="6">
        <v>5</v>
      </c>
    </row>
    <row r="98" spans="1:4" x14ac:dyDescent="0.2">
      <c r="A98" s="5">
        <v>98</v>
      </c>
      <c r="B98" s="5" t="s">
        <v>194</v>
      </c>
      <c r="C98" s="5">
        <v>2</v>
      </c>
      <c r="D98" s="5">
        <v>5</v>
      </c>
    </row>
    <row r="99" spans="1:4" x14ac:dyDescent="0.2">
      <c r="A99" s="6">
        <v>99</v>
      </c>
      <c r="B99" s="6" t="s">
        <v>195</v>
      </c>
      <c r="C99" s="6">
        <v>2</v>
      </c>
      <c r="D99" s="6">
        <v>5</v>
      </c>
    </row>
    <row r="100" spans="1:4" x14ac:dyDescent="0.2">
      <c r="A100" s="5">
        <v>100</v>
      </c>
      <c r="B100" s="5" t="s">
        <v>196</v>
      </c>
      <c r="C100" s="5">
        <v>2</v>
      </c>
      <c r="D100" s="5">
        <v>5</v>
      </c>
    </row>
    <row r="101" spans="1:4" x14ac:dyDescent="0.2">
      <c r="A101" s="6">
        <v>101</v>
      </c>
      <c r="B101" s="6" t="s">
        <v>197</v>
      </c>
      <c r="C101" s="6">
        <v>2</v>
      </c>
      <c r="D101" s="6">
        <v>5</v>
      </c>
    </row>
    <row r="102" spans="1:4" x14ac:dyDescent="0.2">
      <c r="A102" s="5">
        <v>102</v>
      </c>
      <c r="B102" s="5" t="s">
        <v>198</v>
      </c>
      <c r="C102" s="5">
        <v>2</v>
      </c>
      <c r="D102" s="5">
        <v>5</v>
      </c>
    </row>
    <row r="103" spans="1:4" x14ac:dyDescent="0.2">
      <c r="A103" s="6">
        <v>103</v>
      </c>
      <c r="B103" s="6" t="s">
        <v>199</v>
      </c>
      <c r="C103" s="6">
        <v>2</v>
      </c>
      <c r="D103" s="6">
        <v>5</v>
      </c>
    </row>
    <row r="104" spans="1:4" x14ac:dyDescent="0.2">
      <c r="A104" s="5">
        <v>104</v>
      </c>
      <c r="B104" s="5" t="s">
        <v>200</v>
      </c>
      <c r="C104" s="5">
        <v>2</v>
      </c>
      <c r="D104" s="5">
        <v>5</v>
      </c>
    </row>
    <row r="105" spans="1:4" x14ac:dyDescent="0.2">
      <c r="A105" s="6">
        <v>105</v>
      </c>
      <c r="B105" s="6" t="s">
        <v>201</v>
      </c>
      <c r="C105" s="6">
        <v>2</v>
      </c>
      <c r="D105" s="6">
        <v>5</v>
      </c>
    </row>
    <row r="106" spans="1:4" x14ac:dyDescent="0.2">
      <c r="A106" s="5">
        <v>106</v>
      </c>
      <c r="B106" s="5" t="s">
        <v>202</v>
      </c>
      <c r="C106" s="5">
        <v>2</v>
      </c>
      <c r="D106" s="5">
        <v>5</v>
      </c>
    </row>
    <row r="107" spans="1:4" x14ac:dyDescent="0.2">
      <c r="A107" s="6">
        <v>107</v>
      </c>
      <c r="B107" s="6" t="s">
        <v>203</v>
      </c>
      <c r="C107" s="6">
        <v>2</v>
      </c>
      <c r="D107" s="6">
        <v>5</v>
      </c>
    </row>
    <row r="108" spans="1:4" x14ac:dyDescent="0.2">
      <c r="A108" s="5">
        <v>108</v>
      </c>
      <c r="B108" s="5" t="s">
        <v>204</v>
      </c>
      <c r="C108" s="5">
        <v>2</v>
      </c>
      <c r="D108" s="5">
        <v>5</v>
      </c>
    </row>
    <row r="109" spans="1:4" x14ac:dyDescent="0.2">
      <c r="A109" s="6">
        <v>109</v>
      </c>
      <c r="B109" s="6" t="s">
        <v>205</v>
      </c>
      <c r="C109" s="6">
        <v>2</v>
      </c>
      <c r="D109" s="6">
        <v>5</v>
      </c>
    </row>
    <row r="110" spans="1:4" x14ac:dyDescent="0.2">
      <c r="A110" s="5">
        <v>110</v>
      </c>
      <c r="B110" s="5" t="s">
        <v>206</v>
      </c>
      <c r="C110" s="5">
        <v>2</v>
      </c>
      <c r="D110" s="5">
        <v>5</v>
      </c>
    </row>
    <row r="111" spans="1:4" x14ac:dyDescent="0.2">
      <c r="A111" s="6">
        <v>111</v>
      </c>
      <c r="B111" s="6" t="s">
        <v>207</v>
      </c>
      <c r="C111" s="6">
        <v>2</v>
      </c>
      <c r="D111" s="6">
        <v>5</v>
      </c>
    </row>
    <row r="112" spans="1:4" x14ac:dyDescent="0.2">
      <c r="A112" s="5">
        <v>112</v>
      </c>
      <c r="B112" s="5" t="s">
        <v>208</v>
      </c>
      <c r="C112" s="5">
        <v>2</v>
      </c>
      <c r="D112" s="5">
        <v>5</v>
      </c>
    </row>
    <row r="113" spans="1:4" x14ac:dyDescent="0.2">
      <c r="A113" s="6">
        <v>113</v>
      </c>
      <c r="B113" s="6" t="s">
        <v>209</v>
      </c>
      <c r="C113" s="6">
        <v>2</v>
      </c>
      <c r="D113" s="6">
        <v>5</v>
      </c>
    </row>
    <row r="114" spans="1:4" x14ac:dyDescent="0.2">
      <c r="A114" s="5">
        <v>114</v>
      </c>
      <c r="B114" s="5" t="s">
        <v>210</v>
      </c>
      <c r="C114" s="5">
        <v>2</v>
      </c>
      <c r="D114" s="5">
        <v>5</v>
      </c>
    </row>
    <row r="115" spans="1:4" x14ac:dyDescent="0.2">
      <c r="A115" s="6">
        <v>115</v>
      </c>
      <c r="B115" s="6" t="s">
        <v>211</v>
      </c>
      <c r="C115" s="6">
        <v>2</v>
      </c>
      <c r="D115" s="6">
        <v>5</v>
      </c>
    </row>
    <row r="116" spans="1:4" x14ac:dyDescent="0.2">
      <c r="A116" s="5">
        <v>116</v>
      </c>
      <c r="B116" s="5" t="s">
        <v>212</v>
      </c>
      <c r="C116" s="5">
        <v>2</v>
      </c>
      <c r="D116" s="5">
        <v>5</v>
      </c>
    </row>
    <row r="117" spans="1:4" x14ac:dyDescent="0.2">
      <c r="A117" s="6">
        <v>117</v>
      </c>
      <c r="B117" s="6" t="s">
        <v>213</v>
      </c>
      <c r="C117" s="6">
        <v>2</v>
      </c>
      <c r="D117" s="6">
        <v>5</v>
      </c>
    </row>
    <row r="118" spans="1:4" x14ac:dyDescent="0.2">
      <c r="A118" s="5">
        <v>118</v>
      </c>
      <c r="B118" s="5" t="s">
        <v>214</v>
      </c>
      <c r="C118" s="5">
        <v>2</v>
      </c>
      <c r="D118" s="5">
        <v>5</v>
      </c>
    </row>
    <row r="119" spans="1:4" x14ac:dyDescent="0.2">
      <c r="A119" s="6">
        <v>119</v>
      </c>
      <c r="B119" s="6" t="s">
        <v>215</v>
      </c>
      <c r="C119" s="6">
        <v>2</v>
      </c>
      <c r="D119" s="6">
        <v>5</v>
      </c>
    </row>
    <row r="120" spans="1:4" x14ac:dyDescent="0.2">
      <c r="A120" s="5">
        <v>120</v>
      </c>
      <c r="B120" s="5" t="s">
        <v>216</v>
      </c>
      <c r="C120" s="5">
        <v>2</v>
      </c>
      <c r="D120" s="5">
        <v>5</v>
      </c>
    </row>
    <row r="121" spans="1:4" x14ac:dyDescent="0.2">
      <c r="A121" s="6">
        <v>121</v>
      </c>
      <c r="B121" s="6" t="s">
        <v>217</v>
      </c>
      <c r="C121" s="6">
        <v>2</v>
      </c>
      <c r="D121" s="6">
        <v>5</v>
      </c>
    </row>
    <row r="122" spans="1:4" x14ac:dyDescent="0.2">
      <c r="A122" s="5">
        <v>122</v>
      </c>
      <c r="B122" s="5" t="s">
        <v>218</v>
      </c>
      <c r="C122" s="5">
        <v>2</v>
      </c>
      <c r="D122" s="5">
        <v>5</v>
      </c>
    </row>
    <row r="123" spans="1:4" x14ac:dyDescent="0.2">
      <c r="A123" s="6">
        <v>123</v>
      </c>
      <c r="B123" s="6" t="s">
        <v>219</v>
      </c>
      <c r="C123" s="6">
        <v>2</v>
      </c>
      <c r="D123" s="6">
        <v>5</v>
      </c>
    </row>
    <row r="124" spans="1:4" x14ac:dyDescent="0.2">
      <c r="A124" s="5">
        <v>124</v>
      </c>
      <c r="B124" s="5" t="s">
        <v>220</v>
      </c>
      <c r="C124" s="5">
        <v>2</v>
      </c>
      <c r="D124" s="5">
        <v>5</v>
      </c>
    </row>
    <row r="125" spans="1:4" x14ac:dyDescent="0.2">
      <c r="A125" s="6">
        <v>125</v>
      </c>
      <c r="B125" s="6" t="s">
        <v>221</v>
      </c>
      <c r="C125" s="6">
        <v>2</v>
      </c>
      <c r="D125" s="6">
        <v>5</v>
      </c>
    </row>
    <row r="126" spans="1:4" x14ac:dyDescent="0.2">
      <c r="A126" s="5">
        <v>126</v>
      </c>
      <c r="B126" s="5" t="s">
        <v>222</v>
      </c>
      <c r="C126" s="5">
        <v>2</v>
      </c>
      <c r="D126" s="5">
        <v>5</v>
      </c>
    </row>
    <row r="127" spans="1:4" x14ac:dyDescent="0.2">
      <c r="A127" s="6">
        <v>127</v>
      </c>
      <c r="B127" s="6" t="s">
        <v>223</v>
      </c>
      <c r="C127" s="6">
        <v>2</v>
      </c>
      <c r="D127" s="6">
        <v>5</v>
      </c>
    </row>
    <row r="128" spans="1:4" x14ac:dyDescent="0.2">
      <c r="A128" s="5">
        <v>128</v>
      </c>
      <c r="B128" s="5" t="s">
        <v>224</v>
      </c>
      <c r="C128" s="5">
        <v>2</v>
      </c>
      <c r="D128" s="5">
        <v>5</v>
      </c>
    </row>
    <row r="129" spans="1:4" x14ac:dyDescent="0.2">
      <c r="A129" s="6">
        <v>129</v>
      </c>
      <c r="B129" s="6" t="s">
        <v>225</v>
      </c>
      <c r="C129" s="6">
        <v>2</v>
      </c>
      <c r="D129" s="6">
        <v>5</v>
      </c>
    </row>
    <row r="130" spans="1:4" x14ac:dyDescent="0.2">
      <c r="A130" s="5">
        <v>130</v>
      </c>
      <c r="B130" s="5" t="s">
        <v>226</v>
      </c>
      <c r="C130" s="5">
        <v>2</v>
      </c>
      <c r="D130" s="5">
        <v>5</v>
      </c>
    </row>
    <row r="131" spans="1:4" x14ac:dyDescent="0.2">
      <c r="A131" s="6">
        <v>131</v>
      </c>
      <c r="B131" s="6" t="s">
        <v>227</v>
      </c>
      <c r="C131" s="6">
        <v>2</v>
      </c>
      <c r="D131" s="6">
        <v>5</v>
      </c>
    </row>
    <row r="132" spans="1:4" x14ac:dyDescent="0.2">
      <c r="A132" s="5">
        <v>132</v>
      </c>
      <c r="B132" s="5" t="s">
        <v>228</v>
      </c>
      <c r="C132" s="5">
        <v>2</v>
      </c>
      <c r="D132" s="5">
        <v>5</v>
      </c>
    </row>
    <row r="133" spans="1:4" ht="25.5" x14ac:dyDescent="0.2">
      <c r="A133" s="6">
        <v>133</v>
      </c>
      <c r="B133" s="6" t="s">
        <v>229</v>
      </c>
      <c r="C133" s="6">
        <v>2</v>
      </c>
      <c r="D133" s="6">
        <v>5</v>
      </c>
    </row>
    <row r="134" spans="1:4" x14ac:dyDescent="0.2">
      <c r="A134" s="5">
        <v>134</v>
      </c>
      <c r="B134" s="5" t="s">
        <v>230</v>
      </c>
      <c r="C134" s="5">
        <v>2</v>
      </c>
      <c r="D134" s="5">
        <v>5</v>
      </c>
    </row>
    <row r="135" spans="1:4" x14ac:dyDescent="0.2">
      <c r="A135" s="6">
        <v>135</v>
      </c>
      <c r="B135" s="6" t="s">
        <v>231</v>
      </c>
      <c r="C135" s="6">
        <v>2</v>
      </c>
      <c r="D135" s="6">
        <v>5</v>
      </c>
    </row>
    <row r="136" spans="1:4" x14ac:dyDescent="0.2">
      <c r="A136" s="5">
        <v>136</v>
      </c>
      <c r="B136" s="5" t="s">
        <v>232</v>
      </c>
      <c r="C136" s="5">
        <v>2</v>
      </c>
      <c r="D136" s="5">
        <v>5</v>
      </c>
    </row>
    <row r="137" spans="1:4" x14ac:dyDescent="0.2">
      <c r="A137" s="6">
        <v>137</v>
      </c>
      <c r="B137" s="6" t="s">
        <v>233</v>
      </c>
      <c r="C137" s="6">
        <v>3</v>
      </c>
      <c r="D137" s="6">
        <v>10</v>
      </c>
    </row>
    <row r="138" spans="1:4" x14ac:dyDescent="0.2">
      <c r="A138" s="5">
        <v>138</v>
      </c>
      <c r="B138" s="5" t="s">
        <v>234</v>
      </c>
      <c r="C138" s="5">
        <v>2</v>
      </c>
      <c r="D138" s="5">
        <v>5</v>
      </c>
    </row>
    <row r="139" spans="1:4" x14ac:dyDescent="0.2">
      <c r="A139" s="6">
        <v>139</v>
      </c>
      <c r="B139" s="6" t="s">
        <v>235</v>
      </c>
      <c r="C139" s="6">
        <v>2</v>
      </c>
      <c r="D139" s="6">
        <v>5</v>
      </c>
    </row>
    <row r="140" spans="1:4" x14ac:dyDescent="0.2">
      <c r="A140" s="5">
        <v>140</v>
      </c>
      <c r="B140" s="5" t="s">
        <v>236</v>
      </c>
      <c r="C140" s="5">
        <v>2</v>
      </c>
      <c r="D140" s="5">
        <v>5</v>
      </c>
    </row>
    <row r="141" spans="1:4" x14ac:dyDescent="0.2">
      <c r="A141" s="6">
        <v>141</v>
      </c>
      <c r="B141" s="6" t="s">
        <v>237</v>
      </c>
      <c r="C141" s="6">
        <v>2</v>
      </c>
      <c r="D141" s="6">
        <v>5</v>
      </c>
    </row>
    <row r="142" spans="1:4" x14ac:dyDescent="0.2">
      <c r="A142" s="5">
        <v>142</v>
      </c>
      <c r="B142" s="5" t="s">
        <v>238</v>
      </c>
      <c r="C142" s="5">
        <v>1</v>
      </c>
      <c r="D142" s="5">
        <v>1</v>
      </c>
    </row>
    <row r="143" spans="1:4" x14ac:dyDescent="0.2">
      <c r="A143" s="6">
        <v>143</v>
      </c>
      <c r="B143" s="6" t="s">
        <v>239</v>
      </c>
      <c r="C143" s="6">
        <v>2</v>
      </c>
      <c r="D143" s="6">
        <v>5</v>
      </c>
    </row>
    <row r="144" spans="1:4" x14ac:dyDescent="0.2">
      <c r="A144" s="5">
        <v>144</v>
      </c>
      <c r="B144" s="5" t="s">
        <v>240</v>
      </c>
      <c r="C144" s="5">
        <v>2</v>
      </c>
      <c r="D144" s="5">
        <v>5</v>
      </c>
    </row>
    <row r="145" spans="1:4" x14ac:dyDescent="0.2">
      <c r="A145" s="6">
        <v>145</v>
      </c>
      <c r="B145" s="6" t="s">
        <v>241</v>
      </c>
      <c r="C145" s="6">
        <v>3</v>
      </c>
      <c r="D145" s="6">
        <v>10</v>
      </c>
    </row>
    <row r="146" spans="1:4" x14ac:dyDescent="0.2">
      <c r="A146" s="5">
        <v>146</v>
      </c>
      <c r="B146" s="5" t="s">
        <v>242</v>
      </c>
      <c r="C146" s="5">
        <v>1</v>
      </c>
      <c r="D146" s="5">
        <v>1</v>
      </c>
    </row>
    <row r="147" spans="1:4" x14ac:dyDescent="0.2">
      <c r="A147" s="6">
        <v>147</v>
      </c>
      <c r="B147" s="6" t="s">
        <v>243</v>
      </c>
      <c r="C147" s="6">
        <v>1</v>
      </c>
      <c r="D147" s="6">
        <v>1</v>
      </c>
    </row>
    <row r="148" spans="1:4" x14ac:dyDescent="0.2">
      <c r="A148" s="5">
        <v>148</v>
      </c>
      <c r="B148" s="5" t="s">
        <v>244</v>
      </c>
      <c r="C148" s="5">
        <v>2</v>
      </c>
      <c r="D148" s="5">
        <v>5</v>
      </c>
    </row>
    <row r="149" spans="1:4" x14ac:dyDescent="0.2">
      <c r="A149" s="6">
        <v>149</v>
      </c>
      <c r="B149" s="6" t="s">
        <v>245</v>
      </c>
      <c r="C149" s="6">
        <v>2</v>
      </c>
      <c r="D149" s="6">
        <v>5</v>
      </c>
    </row>
    <row r="150" spans="1:4" x14ac:dyDescent="0.2">
      <c r="A150" s="5">
        <v>150</v>
      </c>
      <c r="B150" s="5" t="s">
        <v>246</v>
      </c>
      <c r="C150" s="5">
        <v>2</v>
      </c>
      <c r="D150" s="5">
        <v>5</v>
      </c>
    </row>
    <row r="151" spans="1:4" x14ac:dyDescent="0.2">
      <c r="A151" s="6">
        <v>151</v>
      </c>
      <c r="B151" s="6" t="s">
        <v>247</v>
      </c>
      <c r="C151" s="6">
        <v>2</v>
      </c>
      <c r="D151" s="6">
        <v>5</v>
      </c>
    </row>
    <row r="152" spans="1:4" x14ac:dyDescent="0.2">
      <c r="A152" s="5">
        <v>152</v>
      </c>
      <c r="B152" s="5" t="s">
        <v>248</v>
      </c>
      <c r="C152" s="5">
        <v>2</v>
      </c>
      <c r="D152" s="5">
        <v>5</v>
      </c>
    </row>
    <row r="153" spans="1:4" x14ac:dyDescent="0.2">
      <c r="A153" s="6">
        <v>153</v>
      </c>
      <c r="B153" s="6" t="s">
        <v>249</v>
      </c>
      <c r="C153" s="6">
        <v>2</v>
      </c>
      <c r="D153" s="6">
        <v>5</v>
      </c>
    </row>
    <row r="154" spans="1:4" x14ac:dyDescent="0.2">
      <c r="A154" s="5">
        <v>154</v>
      </c>
      <c r="B154" s="5" t="s">
        <v>250</v>
      </c>
      <c r="C154" s="5">
        <v>3</v>
      </c>
      <c r="D154" s="5">
        <v>10</v>
      </c>
    </row>
    <row r="155" spans="1:4" x14ac:dyDescent="0.2">
      <c r="A155" s="6">
        <v>155</v>
      </c>
      <c r="B155" s="6" t="s">
        <v>251</v>
      </c>
      <c r="C155" s="6">
        <v>1</v>
      </c>
      <c r="D155" s="6">
        <v>1</v>
      </c>
    </row>
    <row r="156" spans="1:4" x14ac:dyDescent="0.2">
      <c r="A156" s="5">
        <v>156</v>
      </c>
      <c r="B156" s="5" t="s">
        <v>252</v>
      </c>
      <c r="C156" s="5">
        <v>1</v>
      </c>
      <c r="D156" s="5">
        <v>1</v>
      </c>
    </row>
    <row r="157" spans="1:4" x14ac:dyDescent="0.2">
      <c r="A157" s="6">
        <v>157</v>
      </c>
      <c r="B157" s="6" t="s">
        <v>253</v>
      </c>
      <c r="C157" s="6">
        <v>3</v>
      </c>
      <c r="D157" s="6">
        <v>10</v>
      </c>
    </row>
    <row r="158" spans="1:4" x14ac:dyDescent="0.2">
      <c r="A158" s="5">
        <v>158</v>
      </c>
      <c r="B158" s="5" t="s">
        <v>254</v>
      </c>
      <c r="C158" s="5">
        <v>3</v>
      </c>
      <c r="D158" s="5">
        <v>10</v>
      </c>
    </row>
    <row r="159" spans="1:4" x14ac:dyDescent="0.2">
      <c r="A159" s="6">
        <v>159</v>
      </c>
      <c r="B159" s="6" t="s">
        <v>255</v>
      </c>
      <c r="C159" s="6">
        <v>2</v>
      </c>
      <c r="D159" s="6">
        <v>5</v>
      </c>
    </row>
    <row r="160" spans="1:4" x14ac:dyDescent="0.2">
      <c r="A160" s="5">
        <v>160</v>
      </c>
      <c r="B160" s="5" t="s">
        <v>288</v>
      </c>
      <c r="C160" s="5">
        <v>3</v>
      </c>
      <c r="D160" s="5">
        <v>10</v>
      </c>
    </row>
    <row r="161" spans="1:7" x14ac:dyDescent="0.2">
      <c r="A161" s="6">
        <v>161</v>
      </c>
      <c r="B161" s="6" t="s">
        <v>287</v>
      </c>
      <c r="C161" s="6">
        <v>3</v>
      </c>
      <c r="D161" s="6">
        <v>10</v>
      </c>
    </row>
    <row r="162" spans="1:7" ht="25.5" x14ac:dyDescent="0.2">
      <c r="A162" s="5">
        <v>162</v>
      </c>
      <c r="B162" s="5" t="s">
        <v>289</v>
      </c>
      <c r="C162" s="5">
        <v>3</v>
      </c>
      <c r="D162" s="5">
        <v>10</v>
      </c>
    </row>
    <row r="163" spans="1:7" x14ac:dyDescent="0.2">
      <c r="E163" s="6">
        <v>1</v>
      </c>
    </row>
    <row r="165" spans="1:7" x14ac:dyDescent="0.2">
      <c r="A165" s="9">
        <v>1</v>
      </c>
      <c r="B165" s="8"/>
      <c r="G165" s="4" t="s">
        <v>302</v>
      </c>
    </row>
    <row r="166" spans="1:7" s="8" customFormat="1" ht="38.25" x14ac:dyDescent="0.2">
      <c r="A166" s="9">
        <v>2</v>
      </c>
      <c r="B166" s="8" t="s">
        <v>290</v>
      </c>
      <c r="C166" s="6">
        <v>3</v>
      </c>
      <c r="D166" s="6">
        <v>10</v>
      </c>
      <c r="G166" s="8" t="s">
        <v>308</v>
      </c>
    </row>
    <row r="167" spans="1:7" ht="38.25" x14ac:dyDescent="0.2">
      <c r="A167" s="9">
        <v>3</v>
      </c>
      <c r="B167" s="8" t="s">
        <v>291</v>
      </c>
      <c r="C167" s="6">
        <v>3</v>
      </c>
      <c r="D167" s="6">
        <v>10</v>
      </c>
      <c r="G167" s="8" t="s">
        <v>303</v>
      </c>
    </row>
    <row r="168" spans="1:7" ht="38.25" x14ac:dyDescent="0.2">
      <c r="A168" s="9">
        <v>4</v>
      </c>
      <c r="B168" s="8" t="s">
        <v>292</v>
      </c>
      <c r="C168" s="6">
        <v>3</v>
      </c>
      <c r="D168" s="6">
        <v>10</v>
      </c>
      <c r="G168" s="8" t="s">
        <v>309</v>
      </c>
    </row>
    <row r="169" spans="1:7" ht="38.25" x14ac:dyDescent="0.2">
      <c r="A169" s="9">
        <v>5</v>
      </c>
      <c r="B169" s="8" t="s">
        <v>293</v>
      </c>
      <c r="C169" s="6">
        <v>3</v>
      </c>
      <c r="D169" s="6">
        <v>10</v>
      </c>
      <c r="G169" s="8" t="s">
        <v>310</v>
      </c>
    </row>
    <row r="170" spans="1:7" ht="25.5" x14ac:dyDescent="0.2">
      <c r="A170" s="9">
        <v>6</v>
      </c>
      <c r="B170" s="8" t="s">
        <v>294</v>
      </c>
      <c r="C170" s="6">
        <v>3</v>
      </c>
      <c r="D170" s="6">
        <v>10</v>
      </c>
      <c r="G170" s="8" t="s">
        <v>311</v>
      </c>
    </row>
    <row r="171" spans="1:7" ht="25.5" x14ac:dyDescent="0.2">
      <c r="A171" s="9">
        <v>7</v>
      </c>
      <c r="B171" s="8" t="s">
        <v>295</v>
      </c>
      <c r="C171" s="6">
        <v>3</v>
      </c>
      <c r="D171" s="6">
        <v>10</v>
      </c>
      <c r="G171" s="8" t="s">
        <v>304</v>
      </c>
    </row>
    <row r="172" spans="1:7" ht="38.25" x14ac:dyDescent="0.2">
      <c r="A172" s="9">
        <v>8</v>
      </c>
      <c r="B172" s="8" t="s">
        <v>296</v>
      </c>
      <c r="C172" s="6">
        <v>2</v>
      </c>
      <c r="D172" s="6">
        <v>5</v>
      </c>
      <c r="G172" s="8" t="s">
        <v>312</v>
      </c>
    </row>
    <row r="173" spans="1:7" ht="38.25" x14ac:dyDescent="0.2">
      <c r="A173" s="9">
        <v>9</v>
      </c>
      <c r="B173" s="8" t="s">
        <v>297</v>
      </c>
      <c r="C173" s="6">
        <v>2</v>
      </c>
      <c r="D173" s="6">
        <v>5</v>
      </c>
      <c r="G173" s="8" t="s">
        <v>313</v>
      </c>
    </row>
    <row r="174" spans="1:7" ht="38.25" x14ac:dyDescent="0.2">
      <c r="A174" s="9">
        <v>10</v>
      </c>
      <c r="B174" s="8" t="s">
        <v>298</v>
      </c>
      <c r="C174" s="6">
        <v>2</v>
      </c>
      <c r="D174" s="6">
        <v>5</v>
      </c>
      <c r="G174" s="8" t="s">
        <v>314</v>
      </c>
    </row>
    <row r="175" spans="1:7" ht="25.5" x14ac:dyDescent="0.2">
      <c r="A175" s="9">
        <v>11</v>
      </c>
      <c r="B175" s="8" t="s">
        <v>299</v>
      </c>
      <c r="C175" s="6">
        <v>2</v>
      </c>
      <c r="D175" s="6">
        <v>5</v>
      </c>
      <c r="G175" s="8" t="s">
        <v>305</v>
      </c>
    </row>
    <row r="176" spans="1:7" ht="25.5" x14ac:dyDescent="0.2">
      <c r="A176" s="9">
        <v>12</v>
      </c>
      <c r="B176" s="8" t="s">
        <v>300</v>
      </c>
      <c r="C176" s="6">
        <v>1</v>
      </c>
      <c r="D176" s="6">
        <v>1</v>
      </c>
      <c r="G176" s="8" t="s">
        <v>306</v>
      </c>
    </row>
    <row r="177" spans="1:7" ht="25.5" x14ac:dyDescent="0.2">
      <c r="A177" s="9">
        <v>13</v>
      </c>
      <c r="B177" s="8" t="s">
        <v>301</v>
      </c>
      <c r="C177" s="6">
        <v>1</v>
      </c>
      <c r="D177" s="6">
        <v>1</v>
      </c>
      <c r="G177" s="8" t="s">
        <v>307</v>
      </c>
    </row>
    <row r="178" spans="1:7" x14ac:dyDescent="0.2">
      <c r="C178" s="6"/>
      <c r="D178" s="6"/>
    </row>
  </sheetData>
  <autoFilter ref="A1:D162" xr:uid="{00000000-0009-0000-0000-000002000000}"/>
  <phoneticPr fontId="5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3"/>
  <dimension ref="A1:F97"/>
  <sheetViews>
    <sheetView workbookViewId="0">
      <selection activeCell="D22" sqref="D22:AC22"/>
    </sheetView>
  </sheetViews>
  <sheetFormatPr baseColWidth="10" defaultRowHeight="12.75" x14ac:dyDescent="0.2"/>
  <cols>
    <col min="1" max="1" width="4.140625" bestFit="1" customWidth="1"/>
    <col min="2" max="2" width="3.7109375" bestFit="1" customWidth="1"/>
    <col min="3" max="3" width="4" bestFit="1" customWidth="1"/>
    <col min="4" max="4" width="3.28515625" customWidth="1"/>
    <col min="5" max="5" width="7.7109375" bestFit="1" customWidth="1"/>
    <col min="6" max="6" width="4.7109375" bestFit="1" customWidth="1"/>
  </cols>
  <sheetData>
    <row r="1" spans="1:6" x14ac:dyDescent="0.2">
      <c r="A1" t="s">
        <v>256</v>
      </c>
      <c r="B1" t="s">
        <v>257</v>
      </c>
      <c r="C1" t="s">
        <v>258</v>
      </c>
      <c r="E1" t="s">
        <v>259</v>
      </c>
      <c r="F1" t="s">
        <v>260</v>
      </c>
    </row>
    <row r="2" spans="1:6" x14ac:dyDescent="0.2">
      <c r="A2">
        <v>0</v>
      </c>
      <c r="B2">
        <v>0</v>
      </c>
      <c r="C2">
        <v>0</v>
      </c>
      <c r="E2" s="7" t="str">
        <f t="shared" ref="E2:E33" si="0">+A2&amp;B2&amp;C2</f>
        <v>000</v>
      </c>
      <c r="F2">
        <v>0</v>
      </c>
    </row>
    <row r="3" spans="1:6" x14ac:dyDescent="0.2">
      <c r="A3">
        <v>0</v>
      </c>
      <c r="B3">
        <v>0</v>
      </c>
      <c r="C3" t="s">
        <v>261</v>
      </c>
      <c r="E3" s="7" t="str">
        <f t="shared" si="0"/>
        <v>00S0</v>
      </c>
      <c r="F3">
        <v>0</v>
      </c>
    </row>
    <row r="4" spans="1:6" x14ac:dyDescent="0.2">
      <c r="A4">
        <v>0</v>
      </c>
      <c r="B4">
        <v>0</v>
      </c>
      <c r="C4" t="s">
        <v>262</v>
      </c>
      <c r="E4" s="7" t="str">
        <f t="shared" si="0"/>
        <v>00S1</v>
      </c>
      <c r="F4">
        <v>1</v>
      </c>
    </row>
    <row r="5" spans="1:6" x14ac:dyDescent="0.2">
      <c r="A5">
        <v>0</v>
      </c>
      <c r="B5">
        <v>0</v>
      </c>
      <c r="C5" t="s">
        <v>263</v>
      </c>
      <c r="E5" s="7" t="str">
        <f t="shared" si="0"/>
        <v>00S2</v>
      </c>
      <c r="F5">
        <v>2</v>
      </c>
    </row>
    <row r="6" spans="1:6" x14ac:dyDescent="0.2">
      <c r="A6">
        <v>0</v>
      </c>
      <c r="B6">
        <v>0</v>
      </c>
      <c r="C6" t="s">
        <v>264</v>
      </c>
      <c r="E6" s="7" t="str">
        <f t="shared" si="0"/>
        <v>00S3</v>
      </c>
      <c r="F6">
        <v>3</v>
      </c>
    </row>
    <row r="7" spans="1:6" x14ac:dyDescent="0.2">
      <c r="A7">
        <v>0</v>
      </c>
      <c r="B7">
        <v>0</v>
      </c>
      <c r="C7" t="s">
        <v>265</v>
      </c>
      <c r="E7" s="7" t="str">
        <f t="shared" si="0"/>
        <v>00S4</v>
      </c>
      <c r="F7">
        <v>4</v>
      </c>
    </row>
    <row r="8" spans="1:6" x14ac:dyDescent="0.2">
      <c r="A8">
        <v>0</v>
      </c>
      <c r="B8" t="s">
        <v>266</v>
      </c>
      <c r="C8">
        <v>0</v>
      </c>
      <c r="E8" s="7" t="str">
        <f t="shared" si="0"/>
        <v>0L00</v>
      </c>
      <c r="F8">
        <v>0</v>
      </c>
    </row>
    <row r="9" spans="1:6" x14ac:dyDescent="0.2">
      <c r="A9">
        <v>0</v>
      </c>
      <c r="B9" t="s">
        <v>266</v>
      </c>
      <c r="C9" t="s">
        <v>261</v>
      </c>
      <c r="E9" s="7" t="str">
        <f t="shared" si="0"/>
        <v>0L0S0</v>
      </c>
      <c r="F9">
        <v>0</v>
      </c>
    </row>
    <row r="10" spans="1:6" x14ac:dyDescent="0.2">
      <c r="A10">
        <v>0</v>
      </c>
      <c r="B10" t="s">
        <v>266</v>
      </c>
      <c r="C10" t="s">
        <v>262</v>
      </c>
      <c r="E10" s="7" t="str">
        <f t="shared" si="0"/>
        <v>0L0S1</v>
      </c>
      <c r="F10">
        <v>1</v>
      </c>
    </row>
    <row r="11" spans="1:6" x14ac:dyDescent="0.2">
      <c r="A11">
        <v>0</v>
      </c>
      <c r="B11" t="s">
        <v>266</v>
      </c>
      <c r="C11" t="s">
        <v>263</v>
      </c>
      <c r="E11" s="7" t="str">
        <f t="shared" si="0"/>
        <v>0L0S2</v>
      </c>
      <c r="F11">
        <v>2</v>
      </c>
    </row>
    <row r="12" spans="1:6" x14ac:dyDescent="0.2">
      <c r="A12">
        <v>0</v>
      </c>
      <c r="B12" t="s">
        <v>266</v>
      </c>
      <c r="C12" t="s">
        <v>264</v>
      </c>
      <c r="E12" s="7" t="str">
        <f t="shared" si="0"/>
        <v>0L0S3</v>
      </c>
      <c r="F12">
        <v>3</v>
      </c>
    </row>
    <row r="13" spans="1:6" x14ac:dyDescent="0.2">
      <c r="A13">
        <v>0</v>
      </c>
      <c r="B13" t="s">
        <v>266</v>
      </c>
      <c r="C13" t="s">
        <v>265</v>
      </c>
      <c r="E13" s="7" t="str">
        <f t="shared" si="0"/>
        <v>0L0S4</v>
      </c>
      <c r="F13">
        <v>4</v>
      </c>
    </row>
    <row r="14" spans="1:6" x14ac:dyDescent="0.2">
      <c r="A14">
        <v>0</v>
      </c>
      <c r="B14" t="s">
        <v>267</v>
      </c>
      <c r="C14">
        <v>0</v>
      </c>
      <c r="E14" s="7" t="str">
        <f t="shared" si="0"/>
        <v>0L10</v>
      </c>
      <c r="F14">
        <v>1</v>
      </c>
    </row>
    <row r="15" spans="1:6" x14ac:dyDescent="0.2">
      <c r="A15">
        <v>0</v>
      </c>
      <c r="B15" t="s">
        <v>267</v>
      </c>
      <c r="C15" t="s">
        <v>261</v>
      </c>
      <c r="E15" s="7" t="str">
        <f t="shared" si="0"/>
        <v>0L1S0</v>
      </c>
      <c r="F15">
        <v>1</v>
      </c>
    </row>
    <row r="16" spans="1:6" x14ac:dyDescent="0.2">
      <c r="A16">
        <v>0</v>
      </c>
      <c r="B16" t="s">
        <v>267</v>
      </c>
      <c r="C16" t="s">
        <v>262</v>
      </c>
      <c r="E16" s="7" t="str">
        <f t="shared" si="0"/>
        <v>0L1S1</v>
      </c>
      <c r="F16">
        <v>1</v>
      </c>
    </row>
    <row r="17" spans="1:6" x14ac:dyDescent="0.2">
      <c r="A17">
        <v>0</v>
      </c>
      <c r="B17" t="s">
        <v>267</v>
      </c>
      <c r="C17" t="s">
        <v>263</v>
      </c>
      <c r="E17" s="7" t="str">
        <f t="shared" si="0"/>
        <v>0L1S2</v>
      </c>
      <c r="F17">
        <v>2</v>
      </c>
    </row>
    <row r="18" spans="1:6" x14ac:dyDescent="0.2">
      <c r="A18">
        <v>0</v>
      </c>
      <c r="B18" t="s">
        <v>267</v>
      </c>
      <c r="C18" t="s">
        <v>264</v>
      </c>
      <c r="E18" s="7" t="str">
        <f t="shared" si="0"/>
        <v>0L1S3</v>
      </c>
      <c r="F18">
        <v>3</v>
      </c>
    </row>
    <row r="19" spans="1:6" x14ac:dyDescent="0.2">
      <c r="A19">
        <v>0</v>
      </c>
      <c r="B19" t="s">
        <v>267</v>
      </c>
      <c r="C19" t="s">
        <v>265</v>
      </c>
      <c r="E19" s="7" t="str">
        <f t="shared" si="0"/>
        <v>0L1S4</v>
      </c>
      <c r="F19">
        <v>4</v>
      </c>
    </row>
    <row r="20" spans="1:6" x14ac:dyDescent="0.2">
      <c r="A20">
        <v>0</v>
      </c>
      <c r="B20" t="s">
        <v>268</v>
      </c>
      <c r="C20">
        <v>0</v>
      </c>
      <c r="E20" s="7" t="str">
        <f t="shared" si="0"/>
        <v>0L20</v>
      </c>
      <c r="F20">
        <v>3</v>
      </c>
    </row>
    <row r="21" spans="1:6" x14ac:dyDescent="0.2">
      <c r="A21">
        <v>0</v>
      </c>
      <c r="B21" t="s">
        <v>268</v>
      </c>
      <c r="C21" t="s">
        <v>261</v>
      </c>
      <c r="E21" s="7" t="str">
        <f t="shared" si="0"/>
        <v>0L2S0</v>
      </c>
      <c r="F21">
        <v>3</v>
      </c>
    </row>
    <row r="22" spans="1:6" x14ac:dyDescent="0.2">
      <c r="A22">
        <v>0</v>
      </c>
      <c r="B22" t="s">
        <v>268</v>
      </c>
      <c r="C22" t="s">
        <v>262</v>
      </c>
      <c r="E22" s="7" t="str">
        <f t="shared" si="0"/>
        <v>0L2S1</v>
      </c>
      <c r="F22">
        <v>3</v>
      </c>
    </row>
    <row r="23" spans="1:6" x14ac:dyDescent="0.2">
      <c r="A23">
        <v>0</v>
      </c>
      <c r="B23" t="s">
        <v>268</v>
      </c>
      <c r="C23" t="s">
        <v>263</v>
      </c>
      <c r="E23" s="7" t="str">
        <f t="shared" si="0"/>
        <v>0L2S2</v>
      </c>
      <c r="F23">
        <v>3</v>
      </c>
    </row>
    <row r="24" spans="1:6" x14ac:dyDescent="0.2">
      <c r="A24">
        <v>0</v>
      </c>
      <c r="B24" t="s">
        <v>268</v>
      </c>
      <c r="C24" t="s">
        <v>264</v>
      </c>
      <c r="E24" s="7" t="str">
        <f t="shared" si="0"/>
        <v>0L2S3</v>
      </c>
      <c r="F24">
        <v>3</v>
      </c>
    </row>
    <row r="25" spans="1:6" x14ac:dyDescent="0.2">
      <c r="A25">
        <v>0</v>
      </c>
      <c r="B25" t="s">
        <v>268</v>
      </c>
      <c r="C25" t="s">
        <v>265</v>
      </c>
      <c r="E25" s="7" t="str">
        <f t="shared" si="0"/>
        <v>0L2S4</v>
      </c>
      <c r="F25">
        <v>4</v>
      </c>
    </row>
    <row r="26" spans="1:6" x14ac:dyDescent="0.2">
      <c r="A26" t="s">
        <v>269</v>
      </c>
      <c r="B26">
        <v>0</v>
      </c>
      <c r="C26">
        <v>0</v>
      </c>
      <c r="E26" s="7" t="str">
        <f t="shared" si="0"/>
        <v>G000</v>
      </c>
      <c r="F26">
        <v>0</v>
      </c>
    </row>
    <row r="27" spans="1:6" x14ac:dyDescent="0.2">
      <c r="A27" t="s">
        <v>269</v>
      </c>
      <c r="B27">
        <v>0</v>
      </c>
      <c r="C27" t="s">
        <v>261</v>
      </c>
      <c r="E27" s="7" t="str">
        <f t="shared" si="0"/>
        <v>G00S0</v>
      </c>
      <c r="F27">
        <v>0</v>
      </c>
    </row>
    <row r="28" spans="1:6" x14ac:dyDescent="0.2">
      <c r="A28" t="s">
        <v>269</v>
      </c>
      <c r="B28">
        <v>0</v>
      </c>
      <c r="C28" t="s">
        <v>262</v>
      </c>
      <c r="E28" s="7" t="str">
        <f t="shared" si="0"/>
        <v>G00S1</v>
      </c>
      <c r="F28">
        <v>1</v>
      </c>
    </row>
    <row r="29" spans="1:6" x14ac:dyDescent="0.2">
      <c r="A29" t="s">
        <v>269</v>
      </c>
      <c r="B29">
        <v>0</v>
      </c>
      <c r="C29" t="s">
        <v>263</v>
      </c>
      <c r="E29" s="7" t="str">
        <f t="shared" si="0"/>
        <v>G00S2</v>
      </c>
      <c r="F29">
        <v>2</v>
      </c>
    </row>
    <row r="30" spans="1:6" x14ac:dyDescent="0.2">
      <c r="A30" t="s">
        <v>269</v>
      </c>
      <c r="B30">
        <v>0</v>
      </c>
      <c r="C30" t="s">
        <v>264</v>
      </c>
      <c r="E30" s="7" t="str">
        <f t="shared" si="0"/>
        <v>G00S3</v>
      </c>
      <c r="F30">
        <v>3</v>
      </c>
    </row>
    <row r="31" spans="1:6" x14ac:dyDescent="0.2">
      <c r="A31" t="s">
        <v>269</v>
      </c>
      <c r="B31">
        <v>0</v>
      </c>
      <c r="C31" t="s">
        <v>265</v>
      </c>
      <c r="E31" s="7" t="str">
        <f t="shared" si="0"/>
        <v>G00S4</v>
      </c>
      <c r="F31">
        <v>4</v>
      </c>
    </row>
    <row r="32" spans="1:6" x14ac:dyDescent="0.2">
      <c r="A32" t="s">
        <v>269</v>
      </c>
      <c r="B32" t="s">
        <v>266</v>
      </c>
      <c r="C32">
        <v>0</v>
      </c>
      <c r="E32" s="7" t="str">
        <f t="shared" si="0"/>
        <v>G0L00</v>
      </c>
      <c r="F32">
        <v>0</v>
      </c>
    </row>
    <row r="33" spans="1:6" x14ac:dyDescent="0.2">
      <c r="A33" t="s">
        <v>269</v>
      </c>
      <c r="B33" t="s">
        <v>266</v>
      </c>
      <c r="C33" t="s">
        <v>261</v>
      </c>
      <c r="E33" s="7" t="str">
        <f t="shared" si="0"/>
        <v>G0L0S0</v>
      </c>
      <c r="F33">
        <v>0</v>
      </c>
    </row>
    <row r="34" spans="1:6" x14ac:dyDescent="0.2">
      <c r="A34" t="s">
        <v>269</v>
      </c>
      <c r="B34" t="s">
        <v>266</v>
      </c>
      <c r="C34" t="s">
        <v>262</v>
      </c>
      <c r="E34" s="7" t="str">
        <f t="shared" ref="E34:E65" si="1">+A34&amp;B34&amp;C34</f>
        <v>G0L0S1</v>
      </c>
      <c r="F34">
        <v>1</v>
      </c>
    </row>
    <row r="35" spans="1:6" x14ac:dyDescent="0.2">
      <c r="A35" t="s">
        <v>269</v>
      </c>
      <c r="B35" t="s">
        <v>266</v>
      </c>
      <c r="C35" t="s">
        <v>263</v>
      </c>
      <c r="E35" s="7" t="str">
        <f t="shared" si="1"/>
        <v>G0L0S2</v>
      </c>
      <c r="F35">
        <v>2</v>
      </c>
    </row>
    <row r="36" spans="1:6" x14ac:dyDescent="0.2">
      <c r="A36" t="s">
        <v>269</v>
      </c>
      <c r="B36" t="s">
        <v>266</v>
      </c>
      <c r="C36" t="s">
        <v>264</v>
      </c>
      <c r="E36" s="7" t="str">
        <f t="shared" si="1"/>
        <v>G0L0S3</v>
      </c>
      <c r="F36">
        <v>3</v>
      </c>
    </row>
    <row r="37" spans="1:6" x14ac:dyDescent="0.2">
      <c r="A37" t="s">
        <v>269</v>
      </c>
      <c r="B37" t="s">
        <v>266</v>
      </c>
      <c r="C37" t="s">
        <v>265</v>
      </c>
      <c r="E37" s="7" t="str">
        <f t="shared" si="1"/>
        <v>G0L0S4</v>
      </c>
      <c r="F37">
        <v>4</v>
      </c>
    </row>
    <row r="38" spans="1:6" x14ac:dyDescent="0.2">
      <c r="A38" t="s">
        <v>269</v>
      </c>
      <c r="B38" t="s">
        <v>267</v>
      </c>
      <c r="C38">
        <v>0</v>
      </c>
      <c r="E38" s="7" t="str">
        <f t="shared" si="1"/>
        <v>G0L10</v>
      </c>
      <c r="F38">
        <v>1</v>
      </c>
    </row>
    <row r="39" spans="1:6" x14ac:dyDescent="0.2">
      <c r="A39" t="s">
        <v>269</v>
      </c>
      <c r="B39" t="s">
        <v>267</v>
      </c>
      <c r="C39" t="s">
        <v>261</v>
      </c>
      <c r="E39" s="7" t="str">
        <f t="shared" si="1"/>
        <v>G0L1S0</v>
      </c>
      <c r="F39">
        <v>1</v>
      </c>
    </row>
    <row r="40" spans="1:6" x14ac:dyDescent="0.2">
      <c r="A40" t="s">
        <v>269</v>
      </c>
      <c r="B40" t="s">
        <v>267</v>
      </c>
      <c r="C40" t="s">
        <v>262</v>
      </c>
      <c r="E40" s="7" t="str">
        <f t="shared" si="1"/>
        <v>G0L1S1</v>
      </c>
      <c r="F40">
        <v>1</v>
      </c>
    </row>
    <row r="41" spans="1:6" x14ac:dyDescent="0.2">
      <c r="A41" t="s">
        <v>269</v>
      </c>
      <c r="B41" t="s">
        <v>267</v>
      </c>
      <c r="C41" t="s">
        <v>263</v>
      </c>
      <c r="E41" s="7" t="str">
        <f t="shared" si="1"/>
        <v>G0L1S2</v>
      </c>
      <c r="F41">
        <v>2</v>
      </c>
    </row>
    <row r="42" spans="1:6" x14ac:dyDescent="0.2">
      <c r="A42" t="s">
        <v>269</v>
      </c>
      <c r="B42" t="s">
        <v>267</v>
      </c>
      <c r="C42" t="s">
        <v>264</v>
      </c>
      <c r="E42" s="7" t="str">
        <f t="shared" si="1"/>
        <v>G0L1S3</v>
      </c>
      <c r="F42">
        <v>3</v>
      </c>
    </row>
    <row r="43" spans="1:6" x14ac:dyDescent="0.2">
      <c r="A43" t="s">
        <v>269</v>
      </c>
      <c r="B43" t="s">
        <v>267</v>
      </c>
      <c r="C43" t="s">
        <v>265</v>
      </c>
      <c r="E43" s="7" t="str">
        <f t="shared" si="1"/>
        <v>G0L1S4</v>
      </c>
      <c r="F43">
        <v>4</v>
      </c>
    </row>
    <row r="44" spans="1:6" x14ac:dyDescent="0.2">
      <c r="A44" t="s">
        <v>269</v>
      </c>
      <c r="B44" t="s">
        <v>268</v>
      </c>
      <c r="C44">
        <v>0</v>
      </c>
      <c r="E44" s="7" t="str">
        <f t="shared" si="1"/>
        <v>G0L20</v>
      </c>
      <c r="F44">
        <v>3</v>
      </c>
    </row>
    <row r="45" spans="1:6" x14ac:dyDescent="0.2">
      <c r="A45" t="s">
        <v>269</v>
      </c>
      <c r="B45" t="s">
        <v>268</v>
      </c>
      <c r="C45" t="s">
        <v>261</v>
      </c>
      <c r="E45" s="7" t="str">
        <f t="shared" si="1"/>
        <v>G0L2S0</v>
      </c>
      <c r="F45">
        <v>3</v>
      </c>
    </row>
    <row r="46" spans="1:6" x14ac:dyDescent="0.2">
      <c r="A46" t="s">
        <v>269</v>
      </c>
      <c r="B46" t="s">
        <v>268</v>
      </c>
      <c r="C46" t="s">
        <v>262</v>
      </c>
      <c r="E46" s="7" t="str">
        <f t="shared" si="1"/>
        <v>G0L2S1</v>
      </c>
      <c r="F46">
        <v>3</v>
      </c>
    </row>
    <row r="47" spans="1:6" x14ac:dyDescent="0.2">
      <c r="A47" t="s">
        <v>269</v>
      </c>
      <c r="B47" t="s">
        <v>268</v>
      </c>
      <c r="C47" t="s">
        <v>263</v>
      </c>
      <c r="E47" s="7" t="str">
        <f t="shared" si="1"/>
        <v>G0L2S2</v>
      </c>
      <c r="F47">
        <v>3</v>
      </c>
    </row>
    <row r="48" spans="1:6" x14ac:dyDescent="0.2">
      <c r="A48" t="s">
        <v>269</v>
      </c>
      <c r="B48" t="s">
        <v>268</v>
      </c>
      <c r="C48" t="s">
        <v>264</v>
      </c>
      <c r="E48" s="7" t="str">
        <f t="shared" si="1"/>
        <v>G0L2S3</v>
      </c>
      <c r="F48">
        <v>3</v>
      </c>
    </row>
    <row r="49" spans="1:6" x14ac:dyDescent="0.2">
      <c r="A49" t="s">
        <v>269</v>
      </c>
      <c r="B49" t="s">
        <v>268</v>
      </c>
      <c r="C49" t="s">
        <v>265</v>
      </c>
      <c r="E49" s="7" t="str">
        <f t="shared" si="1"/>
        <v>G0L2S4</v>
      </c>
      <c r="F49">
        <v>4</v>
      </c>
    </row>
    <row r="50" spans="1:6" x14ac:dyDescent="0.2">
      <c r="A50" t="s">
        <v>270</v>
      </c>
      <c r="B50">
        <v>0</v>
      </c>
      <c r="C50">
        <v>0</v>
      </c>
      <c r="E50" s="7" t="str">
        <f t="shared" si="1"/>
        <v>G100</v>
      </c>
      <c r="F50">
        <v>1</v>
      </c>
    </row>
    <row r="51" spans="1:6" x14ac:dyDescent="0.2">
      <c r="A51" t="s">
        <v>270</v>
      </c>
      <c r="B51">
        <v>0</v>
      </c>
      <c r="C51" t="s">
        <v>261</v>
      </c>
      <c r="E51" s="7" t="str">
        <f t="shared" si="1"/>
        <v>G10S0</v>
      </c>
      <c r="F51">
        <v>1</v>
      </c>
    </row>
    <row r="52" spans="1:6" x14ac:dyDescent="0.2">
      <c r="A52" t="s">
        <v>270</v>
      </c>
      <c r="B52">
        <v>0</v>
      </c>
      <c r="C52" t="s">
        <v>262</v>
      </c>
      <c r="E52" s="7" t="str">
        <f t="shared" si="1"/>
        <v>G10S1</v>
      </c>
      <c r="F52">
        <v>1</v>
      </c>
    </row>
    <row r="53" spans="1:6" x14ac:dyDescent="0.2">
      <c r="A53" t="s">
        <v>270</v>
      </c>
      <c r="B53">
        <v>0</v>
      </c>
      <c r="C53" t="s">
        <v>263</v>
      </c>
      <c r="E53" s="7" t="str">
        <f t="shared" si="1"/>
        <v>G10S2</v>
      </c>
      <c r="F53">
        <v>2</v>
      </c>
    </row>
    <row r="54" spans="1:6" x14ac:dyDescent="0.2">
      <c r="A54" t="s">
        <v>270</v>
      </c>
      <c r="B54">
        <v>0</v>
      </c>
      <c r="C54" t="s">
        <v>264</v>
      </c>
      <c r="E54" s="7" t="str">
        <f t="shared" si="1"/>
        <v>G10S3</v>
      </c>
      <c r="F54">
        <v>3</v>
      </c>
    </row>
    <row r="55" spans="1:6" x14ac:dyDescent="0.2">
      <c r="A55" t="s">
        <v>270</v>
      </c>
      <c r="B55">
        <v>0</v>
      </c>
      <c r="C55" t="s">
        <v>265</v>
      </c>
      <c r="E55" s="7" t="str">
        <f t="shared" si="1"/>
        <v>G10S4</v>
      </c>
      <c r="F55">
        <v>4</v>
      </c>
    </row>
    <row r="56" spans="1:6" x14ac:dyDescent="0.2">
      <c r="A56" t="s">
        <v>270</v>
      </c>
      <c r="B56" t="s">
        <v>266</v>
      </c>
      <c r="C56">
        <v>0</v>
      </c>
      <c r="E56" s="7" t="str">
        <f t="shared" si="1"/>
        <v>G1L00</v>
      </c>
      <c r="F56">
        <v>1</v>
      </c>
    </row>
    <row r="57" spans="1:6" x14ac:dyDescent="0.2">
      <c r="A57" t="s">
        <v>270</v>
      </c>
      <c r="B57" t="s">
        <v>266</v>
      </c>
      <c r="C57" t="s">
        <v>261</v>
      </c>
      <c r="E57" s="7" t="str">
        <f t="shared" si="1"/>
        <v>G1L0S0</v>
      </c>
      <c r="F57">
        <v>1</v>
      </c>
    </row>
    <row r="58" spans="1:6" x14ac:dyDescent="0.2">
      <c r="A58" t="s">
        <v>270</v>
      </c>
      <c r="B58" t="s">
        <v>266</v>
      </c>
      <c r="C58" t="s">
        <v>262</v>
      </c>
      <c r="E58" s="7" t="str">
        <f t="shared" si="1"/>
        <v>G1L0S1</v>
      </c>
      <c r="F58">
        <v>1</v>
      </c>
    </row>
    <row r="59" spans="1:6" x14ac:dyDescent="0.2">
      <c r="A59" t="s">
        <v>270</v>
      </c>
      <c r="B59" t="s">
        <v>266</v>
      </c>
      <c r="C59" t="s">
        <v>263</v>
      </c>
      <c r="E59" s="7" t="str">
        <f t="shared" si="1"/>
        <v>G1L0S2</v>
      </c>
      <c r="F59">
        <v>2</v>
      </c>
    </row>
    <row r="60" spans="1:6" x14ac:dyDescent="0.2">
      <c r="A60" t="s">
        <v>270</v>
      </c>
      <c r="B60" t="s">
        <v>266</v>
      </c>
      <c r="C60" t="s">
        <v>264</v>
      </c>
      <c r="E60" s="7" t="str">
        <f t="shared" si="1"/>
        <v>G1L0S3</v>
      </c>
      <c r="F60">
        <v>3</v>
      </c>
    </row>
    <row r="61" spans="1:6" x14ac:dyDescent="0.2">
      <c r="A61" t="s">
        <v>270</v>
      </c>
      <c r="B61" t="s">
        <v>266</v>
      </c>
      <c r="C61" t="s">
        <v>265</v>
      </c>
      <c r="E61" s="7" t="str">
        <f t="shared" si="1"/>
        <v>G1L0S4</v>
      </c>
      <c r="F61">
        <v>4</v>
      </c>
    </row>
    <row r="62" spans="1:6" x14ac:dyDescent="0.2">
      <c r="A62" t="s">
        <v>270</v>
      </c>
      <c r="B62" t="s">
        <v>267</v>
      </c>
      <c r="C62">
        <v>0</v>
      </c>
      <c r="E62" s="7" t="str">
        <f t="shared" si="1"/>
        <v>G1L10</v>
      </c>
      <c r="F62">
        <v>1</v>
      </c>
    </row>
    <row r="63" spans="1:6" x14ac:dyDescent="0.2">
      <c r="A63" t="s">
        <v>270</v>
      </c>
      <c r="B63" t="s">
        <v>267</v>
      </c>
      <c r="C63" t="s">
        <v>261</v>
      </c>
      <c r="E63" s="7" t="str">
        <f t="shared" si="1"/>
        <v>G1L1S0</v>
      </c>
      <c r="F63">
        <v>1</v>
      </c>
    </row>
    <row r="64" spans="1:6" x14ac:dyDescent="0.2">
      <c r="A64" t="s">
        <v>270</v>
      </c>
      <c r="B64" t="s">
        <v>267</v>
      </c>
      <c r="C64" t="s">
        <v>262</v>
      </c>
      <c r="E64" s="7" t="str">
        <f t="shared" si="1"/>
        <v>G1L1S1</v>
      </c>
      <c r="F64">
        <v>1</v>
      </c>
    </row>
    <row r="65" spans="1:6" x14ac:dyDescent="0.2">
      <c r="A65" t="s">
        <v>270</v>
      </c>
      <c r="B65" t="s">
        <v>267</v>
      </c>
      <c r="C65" t="s">
        <v>263</v>
      </c>
      <c r="E65" s="7" t="str">
        <f t="shared" si="1"/>
        <v>G1L1S2</v>
      </c>
      <c r="F65">
        <v>2</v>
      </c>
    </row>
    <row r="66" spans="1:6" x14ac:dyDescent="0.2">
      <c r="A66" t="s">
        <v>270</v>
      </c>
      <c r="B66" t="s">
        <v>267</v>
      </c>
      <c r="C66" t="s">
        <v>264</v>
      </c>
      <c r="E66" s="7" t="str">
        <f t="shared" ref="E66:E97" si="2">+A66&amp;B66&amp;C66</f>
        <v>G1L1S3</v>
      </c>
      <c r="F66">
        <v>3</v>
      </c>
    </row>
    <row r="67" spans="1:6" x14ac:dyDescent="0.2">
      <c r="A67" t="s">
        <v>270</v>
      </c>
      <c r="B67" t="s">
        <v>267</v>
      </c>
      <c r="C67" t="s">
        <v>265</v>
      </c>
      <c r="E67" s="7" t="str">
        <f t="shared" si="2"/>
        <v>G1L1S4</v>
      </c>
      <c r="F67">
        <v>4</v>
      </c>
    </row>
    <row r="68" spans="1:6" x14ac:dyDescent="0.2">
      <c r="A68" t="s">
        <v>270</v>
      </c>
      <c r="B68" t="s">
        <v>268</v>
      </c>
      <c r="C68">
        <v>0</v>
      </c>
      <c r="E68" s="7" t="str">
        <f t="shared" si="2"/>
        <v>G1L20</v>
      </c>
      <c r="F68">
        <v>3</v>
      </c>
    </row>
    <row r="69" spans="1:6" x14ac:dyDescent="0.2">
      <c r="A69" t="s">
        <v>270</v>
      </c>
      <c r="B69" t="s">
        <v>268</v>
      </c>
      <c r="C69" t="s">
        <v>261</v>
      </c>
      <c r="E69" s="7" t="str">
        <f t="shared" si="2"/>
        <v>G1L2S0</v>
      </c>
      <c r="F69">
        <v>3</v>
      </c>
    </row>
    <row r="70" spans="1:6" x14ac:dyDescent="0.2">
      <c r="A70" t="s">
        <v>270</v>
      </c>
      <c r="B70" t="s">
        <v>268</v>
      </c>
      <c r="C70" t="s">
        <v>262</v>
      </c>
      <c r="E70" s="7" t="str">
        <f t="shared" si="2"/>
        <v>G1L2S1</v>
      </c>
      <c r="F70">
        <v>3</v>
      </c>
    </row>
    <row r="71" spans="1:6" x14ac:dyDescent="0.2">
      <c r="A71" t="s">
        <v>270</v>
      </c>
      <c r="B71" t="s">
        <v>268</v>
      </c>
      <c r="C71" t="s">
        <v>263</v>
      </c>
      <c r="E71" s="7" t="str">
        <f t="shared" si="2"/>
        <v>G1L2S2</v>
      </c>
      <c r="F71">
        <v>3</v>
      </c>
    </row>
    <row r="72" spans="1:6" x14ac:dyDescent="0.2">
      <c r="A72" t="s">
        <v>270</v>
      </c>
      <c r="B72" t="s">
        <v>268</v>
      </c>
      <c r="C72" t="s">
        <v>264</v>
      </c>
      <c r="E72" s="7" t="str">
        <f t="shared" si="2"/>
        <v>G1L2S3</v>
      </c>
      <c r="F72">
        <v>3</v>
      </c>
    </row>
    <row r="73" spans="1:6" x14ac:dyDescent="0.2">
      <c r="A73" t="s">
        <v>270</v>
      </c>
      <c r="B73" t="s">
        <v>268</v>
      </c>
      <c r="C73" t="s">
        <v>265</v>
      </c>
      <c r="E73" s="7" t="str">
        <f t="shared" si="2"/>
        <v>G1L2S4</v>
      </c>
      <c r="F73">
        <v>4</v>
      </c>
    </row>
    <row r="74" spans="1:6" x14ac:dyDescent="0.2">
      <c r="A74" t="s">
        <v>271</v>
      </c>
      <c r="B74">
        <v>0</v>
      </c>
      <c r="C74">
        <v>0</v>
      </c>
      <c r="E74" s="7" t="str">
        <f t="shared" si="2"/>
        <v>G200</v>
      </c>
      <c r="F74">
        <v>4</v>
      </c>
    </row>
    <row r="75" spans="1:6" x14ac:dyDescent="0.2">
      <c r="A75" t="s">
        <v>271</v>
      </c>
      <c r="B75">
        <v>0</v>
      </c>
      <c r="C75" t="s">
        <v>261</v>
      </c>
      <c r="E75" s="7" t="str">
        <f t="shared" si="2"/>
        <v>G20S0</v>
      </c>
      <c r="F75">
        <v>4</v>
      </c>
    </row>
    <row r="76" spans="1:6" x14ac:dyDescent="0.2">
      <c r="A76" t="s">
        <v>271</v>
      </c>
      <c r="B76">
        <v>0</v>
      </c>
      <c r="C76" t="s">
        <v>262</v>
      </c>
      <c r="E76" s="7" t="str">
        <f t="shared" si="2"/>
        <v>G20S1</v>
      </c>
      <c r="F76">
        <v>4</v>
      </c>
    </row>
    <row r="77" spans="1:6" x14ac:dyDescent="0.2">
      <c r="A77" t="s">
        <v>271</v>
      </c>
      <c r="B77">
        <v>0</v>
      </c>
      <c r="C77" t="s">
        <v>263</v>
      </c>
      <c r="E77" s="7" t="str">
        <f t="shared" si="2"/>
        <v>G20S2</v>
      </c>
      <c r="F77">
        <v>4</v>
      </c>
    </row>
    <row r="78" spans="1:6" x14ac:dyDescent="0.2">
      <c r="A78" t="s">
        <v>271</v>
      </c>
      <c r="B78">
        <v>0</v>
      </c>
      <c r="C78" t="s">
        <v>264</v>
      </c>
      <c r="E78" s="7" t="str">
        <f t="shared" si="2"/>
        <v>G20S3</v>
      </c>
      <c r="F78">
        <v>4</v>
      </c>
    </row>
    <row r="79" spans="1:6" x14ac:dyDescent="0.2">
      <c r="A79" t="s">
        <v>271</v>
      </c>
      <c r="B79">
        <v>0</v>
      </c>
      <c r="C79" t="s">
        <v>265</v>
      </c>
      <c r="E79" s="7" t="str">
        <f t="shared" si="2"/>
        <v>G20S4</v>
      </c>
      <c r="F79">
        <v>4</v>
      </c>
    </row>
    <row r="80" spans="1:6" x14ac:dyDescent="0.2">
      <c r="A80" t="s">
        <v>271</v>
      </c>
      <c r="B80" t="s">
        <v>266</v>
      </c>
      <c r="C80">
        <v>0</v>
      </c>
      <c r="E80" s="7" t="str">
        <f t="shared" si="2"/>
        <v>G2L00</v>
      </c>
      <c r="F80">
        <v>4</v>
      </c>
    </row>
    <row r="81" spans="1:6" x14ac:dyDescent="0.2">
      <c r="A81" t="s">
        <v>271</v>
      </c>
      <c r="B81" t="s">
        <v>266</v>
      </c>
      <c r="C81" t="s">
        <v>261</v>
      </c>
      <c r="E81" s="7" t="str">
        <f t="shared" si="2"/>
        <v>G2L0S0</v>
      </c>
      <c r="F81">
        <v>4</v>
      </c>
    </row>
    <row r="82" spans="1:6" x14ac:dyDescent="0.2">
      <c r="A82" t="s">
        <v>271</v>
      </c>
      <c r="B82" t="s">
        <v>266</v>
      </c>
      <c r="C82" t="s">
        <v>262</v>
      </c>
      <c r="E82" s="7" t="str">
        <f t="shared" si="2"/>
        <v>G2L0S1</v>
      </c>
      <c r="F82">
        <v>4</v>
      </c>
    </row>
    <row r="83" spans="1:6" x14ac:dyDescent="0.2">
      <c r="A83" t="s">
        <v>271</v>
      </c>
      <c r="B83" t="s">
        <v>266</v>
      </c>
      <c r="C83" t="s">
        <v>263</v>
      </c>
      <c r="E83" s="7" t="str">
        <f t="shared" si="2"/>
        <v>G2L0S2</v>
      </c>
      <c r="F83">
        <v>4</v>
      </c>
    </row>
    <row r="84" spans="1:6" x14ac:dyDescent="0.2">
      <c r="A84" t="s">
        <v>271</v>
      </c>
      <c r="B84" t="s">
        <v>266</v>
      </c>
      <c r="C84" t="s">
        <v>264</v>
      </c>
      <c r="E84" s="7" t="str">
        <f t="shared" si="2"/>
        <v>G2L0S3</v>
      </c>
      <c r="F84">
        <v>4</v>
      </c>
    </row>
    <row r="85" spans="1:6" x14ac:dyDescent="0.2">
      <c r="A85" t="s">
        <v>271</v>
      </c>
      <c r="B85" t="s">
        <v>266</v>
      </c>
      <c r="C85" t="s">
        <v>265</v>
      </c>
      <c r="E85" s="7" t="str">
        <f t="shared" si="2"/>
        <v>G2L0S4</v>
      </c>
      <c r="F85">
        <v>4</v>
      </c>
    </row>
    <row r="86" spans="1:6" x14ac:dyDescent="0.2">
      <c r="A86" t="s">
        <v>271</v>
      </c>
      <c r="B86" t="s">
        <v>267</v>
      </c>
      <c r="C86">
        <v>0</v>
      </c>
      <c r="E86" s="7" t="str">
        <f t="shared" si="2"/>
        <v>G2L10</v>
      </c>
      <c r="F86">
        <v>4</v>
      </c>
    </row>
    <row r="87" spans="1:6" x14ac:dyDescent="0.2">
      <c r="A87" t="s">
        <v>271</v>
      </c>
      <c r="B87" t="s">
        <v>267</v>
      </c>
      <c r="C87" t="s">
        <v>261</v>
      </c>
      <c r="E87" s="7" t="str">
        <f t="shared" si="2"/>
        <v>G2L1S0</v>
      </c>
      <c r="F87">
        <v>4</v>
      </c>
    </row>
    <row r="88" spans="1:6" x14ac:dyDescent="0.2">
      <c r="A88" t="s">
        <v>271</v>
      </c>
      <c r="B88" t="s">
        <v>267</v>
      </c>
      <c r="C88" t="s">
        <v>262</v>
      </c>
      <c r="E88" s="7" t="str">
        <f t="shared" si="2"/>
        <v>G2L1S1</v>
      </c>
      <c r="F88">
        <v>4</v>
      </c>
    </row>
    <row r="89" spans="1:6" x14ac:dyDescent="0.2">
      <c r="A89" t="s">
        <v>271</v>
      </c>
      <c r="B89" t="s">
        <v>267</v>
      </c>
      <c r="C89" t="s">
        <v>263</v>
      </c>
      <c r="E89" s="7" t="str">
        <f t="shared" si="2"/>
        <v>G2L1S2</v>
      </c>
      <c r="F89">
        <v>4</v>
      </c>
    </row>
    <row r="90" spans="1:6" x14ac:dyDescent="0.2">
      <c r="A90" t="s">
        <v>271</v>
      </c>
      <c r="B90" t="s">
        <v>267</v>
      </c>
      <c r="C90" t="s">
        <v>264</v>
      </c>
      <c r="E90" s="7" t="str">
        <f t="shared" si="2"/>
        <v>G2L1S3</v>
      </c>
      <c r="F90">
        <v>4</v>
      </c>
    </row>
    <row r="91" spans="1:6" x14ac:dyDescent="0.2">
      <c r="A91" t="s">
        <v>271</v>
      </c>
      <c r="B91" t="s">
        <v>267</v>
      </c>
      <c r="C91" t="s">
        <v>265</v>
      </c>
      <c r="E91" s="7" t="str">
        <f t="shared" si="2"/>
        <v>G2L1S4</v>
      </c>
      <c r="F91">
        <v>4</v>
      </c>
    </row>
    <row r="92" spans="1:6" x14ac:dyDescent="0.2">
      <c r="A92" t="s">
        <v>271</v>
      </c>
      <c r="B92" t="s">
        <v>268</v>
      </c>
      <c r="C92">
        <v>0</v>
      </c>
      <c r="E92" s="7" t="str">
        <f t="shared" si="2"/>
        <v>G2L20</v>
      </c>
      <c r="F92">
        <v>4</v>
      </c>
    </row>
    <row r="93" spans="1:6" x14ac:dyDescent="0.2">
      <c r="A93" t="s">
        <v>271</v>
      </c>
      <c r="B93" t="s">
        <v>268</v>
      </c>
      <c r="C93" t="s">
        <v>261</v>
      </c>
      <c r="E93" s="7" t="str">
        <f t="shared" si="2"/>
        <v>G2L2S0</v>
      </c>
      <c r="F93">
        <v>4</v>
      </c>
    </row>
    <row r="94" spans="1:6" x14ac:dyDescent="0.2">
      <c r="A94" t="s">
        <v>271</v>
      </c>
      <c r="B94" t="s">
        <v>268</v>
      </c>
      <c r="C94" t="s">
        <v>262</v>
      </c>
      <c r="E94" s="7" t="str">
        <f t="shared" si="2"/>
        <v>G2L2S1</v>
      </c>
      <c r="F94">
        <v>4</v>
      </c>
    </row>
    <row r="95" spans="1:6" x14ac:dyDescent="0.2">
      <c r="A95" t="s">
        <v>271</v>
      </c>
      <c r="B95" t="s">
        <v>268</v>
      </c>
      <c r="C95" t="s">
        <v>263</v>
      </c>
      <c r="E95" s="7" t="str">
        <f t="shared" si="2"/>
        <v>G2L2S2</v>
      </c>
      <c r="F95">
        <v>4</v>
      </c>
    </row>
    <row r="96" spans="1:6" x14ac:dyDescent="0.2">
      <c r="A96" t="s">
        <v>271</v>
      </c>
      <c r="B96" t="s">
        <v>268</v>
      </c>
      <c r="C96" t="s">
        <v>264</v>
      </c>
      <c r="E96" s="7" t="str">
        <f t="shared" si="2"/>
        <v>G2L2S3</v>
      </c>
      <c r="F96">
        <v>4</v>
      </c>
    </row>
    <row r="97" spans="1:6" x14ac:dyDescent="0.2">
      <c r="A97" t="s">
        <v>271</v>
      </c>
      <c r="B97" t="s">
        <v>268</v>
      </c>
      <c r="C97" t="s">
        <v>265</v>
      </c>
      <c r="E97" s="7" t="str">
        <f t="shared" si="2"/>
        <v>G2L2S4</v>
      </c>
      <c r="F97">
        <v>4</v>
      </c>
    </row>
  </sheetData>
  <autoFilter ref="A1:F97" xr:uid="{00000000-0009-0000-0000-000003000000}"/>
  <phoneticPr fontId="5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MMES</vt:lpstr>
      <vt:lpstr>Desarrollo</vt:lpstr>
      <vt:lpstr>Ru</vt:lpstr>
      <vt:lpstr>TIPO</vt:lpstr>
      <vt:lpstr>_ZX19</vt:lpstr>
      <vt:lpstr>_ZZ18</vt:lpstr>
      <vt:lpstr>Desarrollo!Área_de_impresión</vt:lpstr>
      <vt:lpstr>MMES!Área_de_impresión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Jvazquez</dc:creator>
  <cp:lastModifiedBy>Bruna Bilancieri</cp:lastModifiedBy>
  <cp:lastPrinted>2023-05-09T20:45:52Z</cp:lastPrinted>
  <dcterms:created xsi:type="dcterms:W3CDTF">2011-05-19T18:57:24Z</dcterms:created>
  <dcterms:modified xsi:type="dcterms:W3CDTF">2023-05-16T18:39:53Z</dcterms:modified>
</cp:coreProperties>
</file>